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90" yWindow="2595" windowWidth="12570" windowHeight="8490"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45621"/>
</workbook>
</file>

<file path=xl/calcChain.xml><?xml version="1.0" encoding="utf-8"?>
<calcChain xmlns="http://schemas.openxmlformats.org/spreadsheetml/2006/main">
  <c r="Z18" i="10" l="1"/>
  <c r="X18" i="10"/>
  <c r="V18" i="10"/>
  <c r="T18" i="10"/>
  <c r="R18" i="10"/>
  <c r="P18" i="10"/>
  <c r="N18" i="10"/>
  <c r="L18" i="10"/>
  <c r="J18" i="10"/>
  <c r="Z16" i="10"/>
  <c r="X16" i="10"/>
  <c r="V16" i="10"/>
  <c r="T16" i="10"/>
  <c r="R16" i="10"/>
  <c r="P16" i="10"/>
  <c r="N16" i="10"/>
  <c r="L16" i="10"/>
  <c r="J16" i="10"/>
  <c r="J20" i="10" l="1"/>
  <c r="N20" i="10"/>
  <c r="N21" i="10" s="1"/>
  <c r="R20" i="10"/>
  <c r="R21" i="10" s="1"/>
  <c r="V20" i="10"/>
  <c r="V21" i="10" s="1"/>
  <c r="Z20" i="10"/>
  <c r="Z21" i="10" s="1"/>
  <c r="L20" i="10"/>
  <c r="L21" i="10" s="1"/>
  <c r="P20" i="10"/>
  <c r="P21" i="10" s="1"/>
  <c r="T20" i="10"/>
  <c r="T21" i="10" s="1"/>
  <c r="X20" i="10"/>
  <c r="X21" i="10" s="1"/>
  <c r="I32" i="10"/>
  <c r="I26" i="10"/>
  <c r="I22" i="10"/>
  <c r="J21" i="10" s="1"/>
  <c r="D126" i="10"/>
  <c r="D122" i="10"/>
  <c r="D116" i="10"/>
  <c r="D114" i="10"/>
  <c r="D109" i="10"/>
  <c r="E108" i="10"/>
  <c r="E98" i="10"/>
  <c r="D96" i="10"/>
  <c r="D93" i="10"/>
  <c r="D91" i="10"/>
  <c r="E86" i="10"/>
  <c r="D83" i="10"/>
  <c r="E73" i="10"/>
  <c r="E72" i="10"/>
  <c r="D71" i="10"/>
  <c r="E71" i="10" s="1"/>
  <c r="D65" i="10"/>
  <c r="D63" i="10"/>
  <c r="E61" i="10"/>
  <c r="E52" i="10"/>
  <c r="E46" i="10"/>
  <c r="E39" i="10"/>
  <c r="E37" i="10"/>
  <c r="E34" i="10"/>
  <c r="E28" i="10"/>
  <c r="E25" i="10"/>
  <c r="E15" i="10"/>
  <c r="E11" i="10"/>
  <c r="G58" i="11" l="1"/>
  <c r="I93" i="10"/>
  <c r="C25" i="10"/>
  <c r="C28" i="10"/>
  <c r="C34" i="10"/>
  <c r="C37" i="10"/>
  <c r="C39" i="10"/>
  <c r="C41" i="10"/>
  <c r="C46" i="10"/>
  <c r="C52" i="10"/>
  <c r="C61" i="10"/>
  <c r="C63" i="10"/>
  <c r="C65" i="10"/>
  <c r="C71" i="10"/>
  <c r="C72" i="10"/>
  <c r="C73" i="10"/>
  <c r="C74" i="10"/>
  <c r="C77" i="10"/>
  <c r="C83" i="10"/>
  <c r="C86" i="10"/>
  <c r="I64" i="11" s="1"/>
  <c r="C91" i="10"/>
  <c r="C93" i="10"/>
  <c r="I65" i="11" s="1"/>
  <c r="C96" i="10"/>
  <c r="C98" i="10"/>
  <c r="C106" i="10"/>
  <c r="C108" i="10"/>
  <c r="C109" i="10"/>
  <c r="C114" i="10"/>
  <c r="C116" i="10"/>
  <c r="C122" i="10"/>
  <c r="C126" i="10"/>
  <c r="C15" i="10"/>
  <c r="I58" i="11" s="1"/>
  <c r="J64" i="11"/>
  <c r="I63" i="11"/>
  <c r="I62" i="11"/>
  <c r="J61" i="11"/>
  <c r="I61" i="11"/>
  <c r="J60" i="11"/>
  <c r="I60" i="11"/>
  <c r="J59" i="11"/>
  <c r="I59" i="11"/>
  <c r="J58" i="11"/>
  <c r="J57" i="11"/>
  <c r="I57" i="11"/>
  <c r="I56" i="11"/>
  <c r="I55" i="11"/>
  <c r="I54" i="11"/>
  <c r="I53" i="11"/>
  <c r="I52" i="11"/>
  <c r="I51" i="11"/>
  <c r="I50" i="11"/>
  <c r="I49" i="11"/>
  <c r="J48" i="11"/>
  <c r="I48" i="11"/>
  <c r="I47" i="11"/>
  <c r="I46" i="11"/>
  <c r="I45" i="11"/>
  <c r="I44" i="11"/>
  <c r="I43" i="11"/>
  <c r="I42" i="11"/>
  <c r="I41" i="11"/>
  <c r="J40" i="11"/>
  <c r="I40" i="11"/>
  <c r="J39" i="11"/>
  <c r="I39" i="11"/>
  <c r="J38" i="11"/>
  <c r="I38" i="11"/>
  <c r="J37" i="11"/>
  <c r="I37" i="11"/>
  <c r="I36" i="11"/>
  <c r="I35" i="11"/>
  <c r="I34" i="11"/>
  <c r="I33" i="11"/>
  <c r="I32" i="11"/>
  <c r="I31" i="11"/>
  <c r="I30" i="11"/>
  <c r="I29" i="11"/>
  <c r="J28" i="11"/>
  <c r="I28" i="11"/>
  <c r="J27" i="11"/>
  <c r="I27" i="11"/>
  <c r="J26" i="11"/>
  <c r="I26" i="11"/>
  <c r="J25" i="11"/>
  <c r="I25" i="11"/>
  <c r="J24" i="11"/>
  <c r="I24" i="11"/>
  <c r="J23" i="11"/>
  <c r="I23" i="11"/>
  <c r="J22" i="11"/>
  <c r="I22" i="11"/>
  <c r="J21" i="11"/>
  <c r="I21" i="11"/>
  <c r="I20" i="11"/>
  <c r="J19" i="11"/>
  <c r="I19" i="11"/>
  <c r="J18" i="11"/>
  <c r="I18" i="11"/>
  <c r="J17" i="11"/>
  <c r="I17" i="11"/>
  <c r="J16" i="11"/>
  <c r="I16" i="11"/>
  <c r="J15" i="11"/>
  <c r="I15" i="11"/>
  <c r="J14" i="11"/>
  <c r="I14" i="11"/>
  <c r="J13" i="11"/>
  <c r="I13" i="11"/>
  <c r="J12" i="11"/>
  <c r="I12" i="11"/>
  <c r="I11" i="11"/>
  <c r="J10" i="11"/>
  <c r="I10" i="11"/>
  <c r="J9" i="11"/>
  <c r="I9" i="11"/>
  <c r="J8" i="11"/>
  <c r="I8" i="11"/>
  <c r="J7" i="11"/>
  <c r="I7" i="11"/>
  <c r="J6" i="11"/>
  <c r="I6" i="11"/>
  <c r="G50" i="11"/>
  <c r="J11" i="11" l="1"/>
  <c r="J35" i="11"/>
  <c r="J34" i="11"/>
  <c r="J33" i="11"/>
  <c r="I34" i="10"/>
  <c r="G61" i="11" s="1"/>
  <c r="I40" i="10"/>
  <c r="G11" i="11" s="1"/>
  <c r="I60" i="10"/>
  <c r="G38" i="11" s="1"/>
  <c r="I113" i="10"/>
  <c r="G36" i="11"/>
  <c r="G35" i="11"/>
  <c r="G34" i="11"/>
  <c r="G33" i="11"/>
  <c r="G52" i="11"/>
  <c r="G53" i="11"/>
  <c r="G54" i="11"/>
  <c r="G55" i="11"/>
  <c r="G56" i="11"/>
  <c r="G51" i="11"/>
  <c r="G48" i="11"/>
  <c r="G65" i="11"/>
  <c r="G29" i="11"/>
  <c r="G28" i="11"/>
  <c r="G27" i="11"/>
  <c r="G26" i="11"/>
  <c r="G25" i="11"/>
  <c r="G24" i="11"/>
  <c r="G23" i="11"/>
  <c r="G22" i="11"/>
  <c r="G21" i="11"/>
  <c r="G59" i="11"/>
  <c r="G60" i="11"/>
  <c r="I89" i="10"/>
  <c r="I90" i="10" s="1"/>
  <c r="G46" i="11"/>
  <c r="G45" i="11"/>
  <c r="G44" i="11"/>
  <c r="G43" i="11"/>
  <c r="G42" i="11"/>
  <c r="G41" i="11"/>
  <c r="G19" i="11"/>
  <c r="G18" i="11"/>
  <c r="G17" i="11"/>
  <c r="G16" i="11"/>
  <c r="G15" i="11"/>
  <c r="G14" i="11"/>
  <c r="G13" i="11"/>
  <c r="G12" i="11"/>
  <c r="G10" i="11"/>
  <c r="G57" i="11"/>
  <c r="G20" i="11"/>
  <c r="G32" i="11"/>
  <c r="G31" i="11"/>
  <c r="G64" i="11"/>
  <c r="G63" i="11"/>
  <c r="G62" i="11"/>
  <c r="G30" i="11"/>
  <c r="G9" i="11"/>
  <c r="G8" i="11"/>
  <c r="G7" i="11"/>
  <c r="G6" i="11"/>
  <c r="G47" i="11"/>
  <c r="G39" i="11" l="1"/>
  <c r="J50" i="11"/>
  <c r="J65" i="11"/>
  <c r="J47" i="11"/>
  <c r="J36" i="11"/>
  <c r="J49" i="11"/>
  <c r="J29" i="11"/>
  <c r="J41" i="11"/>
  <c r="J20" i="11"/>
  <c r="J30" i="11"/>
  <c r="J63" i="11"/>
  <c r="J62" i="11"/>
  <c r="J56" i="11"/>
  <c r="J55" i="11"/>
  <c r="J54" i="11"/>
  <c r="J53" i="11"/>
  <c r="J52" i="11"/>
  <c r="J51" i="11"/>
  <c r="J31" i="11"/>
  <c r="J32" i="11"/>
  <c r="J46" i="11"/>
  <c r="J45" i="11"/>
  <c r="J44" i="11"/>
  <c r="J43" i="11"/>
  <c r="J42" i="11"/>
  <c r="K111" i="10"/>
  <c r="K110" i="10"/>
  <c r="K112" i="10"/>
  <c r="G37" i="11"/>
  <c r="G40" i="11"/>
  <c r="P112" i="10" l="1"/>
  <c r="P110" i="10"/>
  <c r="P113" i="10"/>
  <c r="P111" i="10"/>
  <c r="Q110" i="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<sst xmlns="http://schemas.openxmlformats.org/spreadsheetml/2006/main" count="1454" uniqueCount="728">
  <si>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</si>
  <si>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</si>
  <si>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</si>
  <si>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</si>
  <si>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</si>
  <si>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</si>
  <si>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</si>
  <si>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</si>
  <si>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</si>
  <si>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</si>
  <si>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</si>
  <si>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</si>
  <si>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</si>
  <si>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</si>
  <si>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</si>
  <si>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</si>
  <si>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</si>
  <si>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</si>
  <si>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</si>
  <si>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</si>
  <si>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</si>
  <si>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</si>
  <si>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</si>
  <si>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</si>
  <si>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</si>
  <si>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</si>
  <si>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</si>
  <si>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</si>
  <si>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</si>
  <si>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</si>
  <si>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</si>
  <si>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</si>
  <si>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</si>
  <si>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</si>
  <si>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</si>
  <si>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</si>
  <si>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</si>
  <si>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</si>
  <si>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</si>
  <si>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</si>
  <si>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</si>
  <si>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</si>
  <si>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</si>
  <si>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</si>
  <si>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</si>
  <si>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</si>
  <si>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</si>
  <si>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</si>
  <si>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</si>
  <si>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</si>
  <si>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</si>
  <si>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</si>
  <si>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</si>
  <si>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</si>
  <si>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</si>
  <si>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</si>
  <si>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</si>
  <si>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</si>
  <si>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</si>
  <si>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</si>
  <si>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</si>
  <si>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</si>
  <si>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</si>
  <si>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</si>
  <si>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</si>
  <si>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Ocupantes en viviendas particulares con cocina dormitorio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</si>
  <si>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</si>
  <si>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</si>
  <si>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</si>
  <si>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</si>
  <si>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</si>
  <si>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</si>
  <si>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</si>
  <si>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</si>
  <si>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</si>
  <si>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</si>
  <si>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</si>
  <si>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</si>
  <si>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</si>
  <si>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</si>
  <si>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</si>
  <si>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</si>
  <si>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</si>
  <si>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</si>
  <si>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</si>
  <si>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</si>
  <si>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</si>
  <si>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</si>
  <si>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</si>
  <si>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</si>
  <si>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</si>
  <si>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</si>
  <si>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</si>
  <si>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</si>
  <si>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</si>
  <si>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</si>
  <si>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</si>
  <si>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</si>
  <si>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</si>
  <si>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</si>
  <si>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</si>
  <si>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</si>
  <si>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</si>
  <si>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</si>
  <si>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</si>
  <si>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</si>
  <si>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</si>
  <si>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</si>
  <si>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</si>
  <si>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</si>
  <si>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</si>
  <si>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</si>
  <si>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</si>
  <si>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</si>
  <si>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</si>
  <si>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</si>
  <si>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</si>
  <si>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</si>
  <si>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</si>
  <si>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</si>
  <si>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</si>
  <si>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</si>
  <si>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</si>
  <si>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</si>
  <si>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</si>
  <si>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</si>
  <si>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</si>
  <si>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</si>
  <si>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</si>
  <si>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</si>
  <si>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</si>
  <si>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</si>
  <si>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</si>
  <si>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</si>
  <si>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</si>
  <si>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</si>
  <si>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</si>
  <si>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</si>
  <si>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</si>
  <si>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</si>
  <si>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</si>
  <si>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</si>
  <si>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</si>
  <si>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</si>
  <si>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</si>
  <si>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</si>
  <si>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</si>
  <si>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</si>
  <si>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</si>
  <si>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</si>
  <si>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</si>
  <si>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</si>
  <si>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</si>
  <si>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</si>
  <si>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</si>
  <si>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</si>
  <si>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</si>
  <si>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</si>
  <si>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</si>
  <si>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</si>
  <si>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</si>
  <si>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</si>
  <si>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</si>
  <si>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</si>
  <si>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</si>
  <si>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</si>
  <si>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</si>
  <si>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</si>
  <si>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</si>
  <si>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</si>
  <si>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</si>
  <si>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</si>
  <si>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</si>
  <si>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</si>
  <si>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</si>
  <si>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</si>
  <si>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</si>
  <si>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</si>
  <si>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</si>
  <si>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</si>
  <si>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</si>
  <si>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</si>
  <si>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</si>
  <si>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</si>
  <si>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</si>
  <si>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</si>
  <si>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</si>
  <si>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</si>
  <si>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</si>
  <si>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</si>
  <si>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</si>
  <si>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</si>
  <si>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</si>
  <si>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</si>
  <si>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</si>
  <si>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</si>
  <si>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</si>
  <si>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</si>
  <si>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</si>
  <si>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</si>
  <si>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</si>
  <si>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</si>
  <si>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</si>
  <si>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</si>
  <si>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</si>
  <si>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</si>
  <si>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</si>
  <si>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</si>
  <si>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</si>
  <si>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</si>
  <si>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</si>
  <si>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</si>
  <si>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</si>
  <si>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</si>
  <si>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</si>
  <si>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</si>
  <si>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</si>
  <si>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</si>
  <si>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</si>
  <si>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</si>
  <si>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</si>
  <si>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</si>
  <si>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</si>
  <si>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</si>
  <si>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</si>
  <si>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</si>
  <si>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</si>
  <si>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</si>
  <si>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</si>
  <si>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</si>
  <si>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</si>
  <si>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</si>
  <si>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</si>
  <si>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</si>
  <si>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</si>
  <si>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</si>
  <si>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</si>
  <si>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</si>
  <si>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</si>
  <si>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</si>
  <si>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</si>
  <si>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</si>
  <si>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</si>
  <si>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</si>
  <si>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</si>
  <si>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</si>
  <si>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</si>
  <si>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</si>
  <si>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</si>
  <si>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</si>
  <si>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</si>
  <si>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</si>
  <si>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</si>
  <si>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</si>
  <si>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</si>
  <si>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</si>
  <si>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</si>
  <si>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</si>
  <si>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</si>
  <si>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</si>
  <si>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</si>
  <si>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</si>
  <si>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</si>
  <si>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</si>
  <si>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</si>
  <si>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</si>
  <si>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</si>
  <si>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</si>
  <si>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</si>
  <si>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</si>
  <si>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</si>
  <si>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</si>
  <si>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</si>
  <si>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</si>
  <si>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</si>
  <si>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</si>
  <si>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</si>
  <si>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</si>
  <si>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</si>
  <si>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</si>
  <si>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</si>
  <si>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</si>
  <si>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</si>
  <si>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</si>
  <si>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</si>
  <si>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</si>
  <si>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</si>
  <si>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</si>
  <si>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</si>
  <si>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</si>
  <si>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</si>
  <si>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</si>
  <si>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</si>
  <si>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</si>
  <si>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</si>
  <si>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</si>
  <si>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</si>
  <si>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</si>
  <si>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</si>
  <si>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</si>
  <si>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</si>
  <si>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</si>
  <si>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</si>
  <si>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</si>
  <si>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</si>
  <si>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</si>
  <si>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</si>
  <si>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</si>
  <si>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</si>
  <si>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</si>
  <si>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</si>
  <si>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</si>
  <si>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</si>
  <si>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</si>
  <si>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</si>
  <si>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</si>
  <si>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</si>
  <si>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</si>
  <si>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</si>
  <si>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</si>
  <si>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</si>
  <si>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</si>
  <si>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</si>
  <si>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</si>
  <si>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</si>
  <si>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</si>
  <si>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</si>
  <si>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</si>
  <si>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</si>
  <si>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</si>
  <si>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</si>
  <si>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</si>
  <si>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</si>
  <si>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</si>
  <si>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</si>
  <si>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</si>
  <si>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</si>
  <si>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</si>
  <si>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</si>
  <si>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</si>
  <si>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</si>
  <si>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</si>
  <si>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</si>
  <si>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</si>
  <si>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</si>
  <si>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</si>
  <si>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</si>
  <si>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</si>
  <si>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</si>
  <si>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</si>
  <si>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</si>
  <si>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</si>
  <si>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</si>
  <si>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</si>
  <si>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</si>
  <si>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</si>
  <si>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</si>
  <si>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</si>
  <si>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</si>
  <si>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</si>
  <si>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</si>
  <si>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</si>
  <si>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</si>
  <si>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</si>
  <si>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</si>
  <si>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</si>
  <si>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</si>
  <si>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</si>
  <si>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</si>
  <si>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</si>
  <si>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</si>
  <si>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</si>
  <si>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</si>
  <si>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</si>
  <si>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</si>
  <si>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</si>
  <si>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</si>
  <si>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</si>
  <si>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</si>
  <si>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</si>
  <si>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</si>
  <si>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</si>
  <si>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</si>
  <si>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</si>
  <si>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</si>
  <si>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</si>
  <si>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</si>
  <si>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</si>
  <si>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</si>
  <si>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</si>
  <si>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</si>
  <si>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</si>
  <si>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</si>
  <si>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</si>
  <si>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</si>
  <si>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</si>
  <si>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</si>
  <si>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</si>
  <si>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</si>
  <si>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</si>
  <si>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</si>
  <si>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</si>
  <si>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</si>
  <si>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</si>
  <si>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</si>
  <si>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</si>
  <si>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</si>
  <si>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</si>
  <si>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</si>
  <si>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</si>
  <si>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</si>
  <si>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</si>
  <si>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</si>
  <si>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</si>
  <si>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</si>
  <si>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</si>
  <si>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</si>
  <si>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</si>
  <si>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</si>
  <si>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</si>
  <si>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</si>
  <si>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</si>
  <si>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</si>
  <si>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</si>
  <si>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</si>
  <si>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</si>
  <si>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</si>
  <si>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</si>
  <si>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</si>
  <si>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</si>
  <si>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</si>
  <si>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</si>
  <si>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</si>
  <si>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</si>
  <si>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</si>
  <si>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</si>
  <si>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</si>
  <si>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</si>
  <si>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</si>
  <si>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</si>
  <si>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</si>
  <si>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</si>
  <si>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</si>
  <si>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</si>
  <si>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</si>
  <si>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</si>
  <si>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</si>
  <si>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</si>
  <si>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</si>
  <si>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</si>
  <si>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</si>
  <si>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</si>
  <si>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</si>
  <si>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</si>
  <si>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</si>
  <si>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</si>
  <si>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</si>
  <si>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</si>
  <si>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</si>
  <si>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</si>
  <si>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</si>
  <si>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</si>
  <si>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</si>
  <si>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</si>
  <si>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</si>
  <si>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</si>
  <si>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</si>
  <si>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</si>
  <si>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</si>
  <si>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</si>
  <si>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</si>
  <si>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</si>
  <si>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</si>
  <si>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</si>
  <si>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</si>
  <si>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</si>
  <si>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</si>
  <si>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</si>
  <si>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</si>
  <si>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</si>
  <si>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</si>
  <si>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</si>
  <si>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</si>
  <si>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</si>
  <si>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</si>
  <si>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</si>
  <si>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</si>
  <si>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</si>
  <si>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</si>
  <si>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</si>
  <si>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</si>
  <si>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</si>
  <si>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</si>
  <si>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</si>
  <si>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</si>
  <si>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</si>
  <si>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</si>
  <si>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</si>
  <si>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</si>
  <si>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</si>
  <si>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</si>
  <si>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</si>
  <si>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</si>
  <si>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</si>
  <si>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</si>
  <si>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</si>
  <si>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</si>
  <si>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</si>
  <si>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</si>
  <si>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</si>
  <si>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</si>
  <si>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</si>
  <si>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</si>
  <si>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</si>
  <si>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</si>
  <si>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</si>
  <si>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</si>
  <si>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</si>
  <si>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</si>
  <si>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</si>
  <si>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</si>
  <si>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</si>
  <si>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</si>
  <si>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</si>
  <si>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</si>
  <si>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</si>
  <si>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</si>
  <si>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</si>
  <si>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</si>
  <si>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</si>
  <si>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</si>
  <si>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</si>
  <si>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</si>
  <si>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</si>
  <si>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</si>
  <si>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</si>
  <si>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</si>
  <si>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</si>
  <si>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</si>
  <si>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</si>
  <si>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</si>
  <si>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</si>
  <si>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</si>
  <si>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</si>
  <si>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</si>
  <si>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</si>
  <si>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</si>
  <si>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</si>
  <si>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</si>
  <si>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</si>
  <si>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</si>
  <si>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</si>
  <si>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</si>
  <si>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</si>
  <si>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</si>
  <si>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</si>
  <si>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</si>
  <si>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</si>
  <si>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</si>
  <si>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</si>
  <si>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</si>
  <si>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</si>
  <si>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</si>
  <si>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</si>
  <si>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</si>
  <si>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</si>
  <si>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</si>
  <si>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</si>
  <si>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</si>
  <si>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</si>
  <si>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</si>
  <si>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</si>
  <si>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</si>
  <si>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</si>
  <si>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</si>
  <si>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</si>
  <si>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</si>
  <si>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</si>
  <si>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</si>
  <si>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</si>
  <si>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</si>
  <si>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</si>
  <si>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r>
      <t>$ / m</t>
    </r>
    <r>
      <rPr>
        <vertAlign val="superscript"/>
        <sz val="8"/>
        <color theme="1"/>
        <rFont val="Arial"/>
        <family val="2"/>
      </rPr>
      <t>3</t>
    </r>
  </si>
  <si>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</si>
  <si>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</si>
  <si>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</si>
  <si>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</si>
  <si>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</si>
  <si>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</si>
  <si>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</si>
  <si>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</si>
  <si>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</si>
  <si>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</si>
  <si>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</si>
  <si>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</si>
  <si>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</si>
  <si>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</si>
  <si>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</si>
  <si>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</si>
  <si>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</si>
  <si>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</si>
  <si>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</si>
  <si>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</si>
  <si>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</si>
  <si>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</si>
  <si>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</si>
  <si>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</si>
  <si>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</si>
  <si>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</si>
  <si>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</si>
  <si>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</si>
  <si>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</si>
  <si>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</si>
  <si>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</si>
  <si>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</si>
  <si>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</si>
  <si>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</si>
  <si>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</si>
  <si>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</si>
  <si>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</si>
  <si>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</si>
  <si>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</si>
  <si>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</si>
  <si>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</si>
  <si>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</si>
  <si>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</si>
  <si>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</si>
  <si>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</si>
  <si>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</si>
  <si>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</si>
  <si>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</si>
  <si>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</si>
  <si>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</si>
  <si>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</si>
  <si>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</si>
  <si>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</si>
  <si>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</si>
  <si>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</si>
  <si>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</si>
  <si>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</si>
  <si>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</si>
  <si>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</si>
  <si>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</si>
  <si>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</si>
  <si>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</si>
  <si>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</si>
  <si>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</si>
  <si>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</si>
  <si>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</si>
  <si>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</si>
  <si>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</si>
  <si>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</si>
  <si>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</si>
  <si>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</si>
  <si>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</si>
  <si>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</si>
  <si>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</si>
  <si>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</si>
  <si>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</si>
  <si>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</si>
  <si>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</si>
  <si>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</si>
  <si>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</si>
  <si>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</si>
  <si>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</si>
  <si>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</si>
  <si>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</si>
  <si>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</si>
  <si>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</si>
  <si>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</si>
  <si>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</si>
  <si>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</si>
  <si>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</si>
  <si>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indexed="8"/>
        <rFont val="Arial"/>
        <family val="2"/>
      </rPr>
      <t>1/</t>
    </r>
  </si>
  <si>
    <r>
      <t xml:space="preserve">Ocupantes en viviendas particulares para los que no están especificados los materiales del piso, las paredes y el techo </t>
    </r>
    <r>
      <rPr>
        <vertAlign val="superscript"/>
        <sz val="8"/>
        <color indexed="8"/>
        <rFont val="Arial"/>
        <family val="2"/>
      </rPr>
      <t>1/</t>
    </r>
  </si>
  <si>
    <r>
      <t xml:space="preserve">Ocupantes en viviendas particulares que no disponen de cocina según tipología </t>
    </r>
    <r>
      <rPr>
        <vertAlign val="superscript"/>
        <sz val="8"/>
        <color indexed="8"/>
        <rFont val="Arial"/>
        <family val="2"/>
      </rPr>
      <t>2/</t>
    </r>
  </si>
  <si>
    <r>
      <t xml:space="preserve">Población que no especificó si disponía o no de cocina </t>
    </r>
    <r>
      <rPr>
        <vertAlign val="superscript"/>
        <sz val="8"/>
        <color indexed="8"/>
        <rFont val="Arial"/>
        <family val="2"/>
      </rPr>
      <t>2/</t>
    </r>
  </si>
  <si>
    <r>
      <t xml:space="preserve">Tasa abierta de desempleo </t>
    </r>
    <r>
      <rPr>
        <vertAlign val="superscript"/>
        <sz val="8"/>
        <color indexed="8"/>
        <rFont val="Arial"/>
        <family val="2"/>
      </rPr>
      <t>2/</t>
    </r>
  </si>
  <si>
    <r>
      <t xml:space="preserve">Superficie urbana total del municipio o ciudad </t>
    </r>
    <r>
      <rPr>
        <vertAlign val="superscript"/>
        <sz val="8"/>
        <color indexed="8"/>
        <rFont val="Arial"/>
        <family val="2"/>
      </rPr>
      <t>3/</t>
    </r>
  </si>
  <si>
    <r>
      <t xml:space="preserve">Número de viviendas en el municipio o ciudad </t>
    </r>
    <r>
      <rPr>
        <vertAlign val="superscript"/>
        <sz val="8"/>
        <color indexed="8"/>
        <rFont val="Arial"/>
        <family val="2"/>
      </rPr>
      <t>4/</t>
    </r>
  </si>
  <si>
    <r>
      <t xml:space="preserve">Población femenina matriculada en educación primaria </t>
    </r>
    <r>
      <rPr>
        <vertAlign val="superscript"/>
        <sz val="8"/>
        <color indexed="8"/>
        <rFont val="Arial"/>
        <family val="2"/>
      </rPr>
      <t>5/</t>
    </r>
  </si>
  <si>
    <r>
      <t xml:space="preserve">Población masculina matriculada en educación primaria </t>
    </r>
    <r>
      <rPr>
        <vertAlign val="superscript"/>
        <sz val="8"/>
        <color indexed="8"/>
        <rFont val="Arial"/>
        <family val="2"/>
      </rPr>
      <t>6/</t>
    </r>
  </si>
  <si>
    <r>
      <t xml:space="preserve">Población femenina matriculada en educación secundaria </t>
    </r>
    <r>
      <rPr>
        <vertAlign val="superscript"/>
        <sz val="8"/>
        <color indexed="8"/>
        <rFont val="Arial"/>
        <family val="2"/>
      </rPr>
      <t>7/</t>
    </r>
  </si>
  <si>
    <r>
      <t xml:space="preserve">Población masculina matriculada en educación secundaria </t>
    </r>
    <r>
      <rPr>
        <vertAlign val="superscript"/>
        <sz val="8"/>
        <color indexed="8"/>
        <rFont val="Arial"/>
        <family val="2"/>
      </rPr>
      <t>8/</t>
    </r>
  </si>
  <si>
    <r>
      <t xml:space="preserve">Población femenina matriculada en educación media superior </t>
    </r>
    <r>
      <rPr>
        <vertAlign val="superscript"/>
        <sz val="8"/>
        <color indexed="8"/>
        <rFont val="Arial"/>
        <family val="2"/>
      </rPr>
      <t>9/</t>
    </r>
  </si>
  <si>
    <r>
      <t xml:space="preserve">Población masculina matriculada en educación media superior </t>
    </r>
    <r>
      <rPr>
        <vertAlign val="superscript"/>
        <sz val="8"/>
        <color indexed="8"/>
        <rFont val="Arial"/>
        <family val="2"/>
      </rPr>
      <t>10/</t>
    </r>
  </si>
  <si>
    <r>
      <t xml:space="preserve">Población femenina matriculada en educación superior </t>
    </r>
    <r>
      <rPr>
        <vertAlign val="superscript"/>
        <sz val="8"/>
        <color indexed="8"/>
        <rFont val="Arial"/>
        <family val="2"/>
      </rPr>
      <t>11/</t>
    </r>
  </si>
  <si>
    <r>
      <t xml:space="preserve">Población masculina matriculada en educación superior </t>
    </r>
    <r>
      <rPr>
        <vertAlign val="superscript"/>
        <sz val="8"/>
        <color indexed="8"/>
        <rFont val="Arial"/>
        <family val="2"/>
      </rPr>
      <t>12/</t>
    </r>
  </si>
  <si>
    <r>
      <t xml:space="preserve">Proporción de ocupantes de viviendas particulares habitadas con servicio de recolección domiciliario </t>
    </r>
    <r>
      <rPr>
        <vertAlign val="superscript"/>
        <sz val="8"/>
        <color indexed="8"/>
        <rFont val="Arial"/>
        <family val="2"/>
      </rPr>
      <t>13/</t>
    </r>
  </si>
  <si>
    <r>
      <t xml:space="preserve">Proporción de ocupantes de viviendas particulares habitadas con depósito en contenedor público </t>
    </r>
    <r>
      <rPr>
        <vertAlign val="superscript"/>
        <sz val="8"/>
        <color indexed="8"/>
        <rFont val="Arial"/>
        <family val="2"/>
      </rPr>
      <t>13/</t>
    </r>
  </si>
  <si>
    <r>
      <t xml:space="preserve">Proporción de ocupantes de viviendas particulares habitadas con depósito en calle y baldío </t>
    </r>
    <r>
      <rPr>
        <vertAlign val="superscript"/>
        <sz val="8"/>
        <color indexed="8"/>
        <rFont val="Arial"/>
        <family val="2"/>
      </rPr>
      <t>14/</t>
    </r>
  </si>
  <si>
    <r>
      <rPr>
        <vertAlign val="superscript"/>
        <sz val="8"/>
        <color indexed="8"/>
        <rFont val="Arial"/>
        <family val="2"/>
      </rPr>
      <t>1/</t>
    </r>
    <r>
      <rPr>
        <sz val="8"/>
        <color indexed="8"/>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</si>
  <si>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indexed="8"/>
        <rFont val="Arial"/>
        <family val="2"/>
      </rPr>
      <t>2/</t>
    </r>
    <r>
      <rPr>
        <sz val="8"/>
        <color indexed="8"/>
        <rFont val="Arial"/>
        <family val="2"/>
      </rPr>
      <t xml:space="preserve"> Cálculo propio con base en información de INEGI Censo de Población y Vivienda 2010.</t>
    </r>
  </si>
  <si>
    <r>
      <rPr>
        <vertAlign val="superscript"/>
        <sz val="8"/>
        <color indexed="8"/>
        <rFont val="Arial"/>
        <family val="2"/>
      </rPr>
      <t>3/</t>
    </r>
    <r>
      <rPr>
        <sz val="8"/>
        <color indexed="8"/>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</si>
  <si>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8"/>
        <color indexed="8"/>
        <rFont val="Arial"/>
        <family val="2"/>
      </rPr>
      <t>4/</t>
    </r>
    <r>
      <rPr>
        <sz val="8"/>
        <color indexed="8"/>
        <rFont val="Arial"/>
        <family val="2"/>
      </rPr>
      <t xml:space="preserve"> Viviendas particulares: incluye habitadas, deshabitadas y de uso temporal</t>
    </r>
  </si>
  <si>
    <r>
      <rPr>
        <vertAlign val="superscript"/>
        <sz val="8"/>
        <color indexed="8"/>
        <rFont val="Arial"/>
        <family val="2"/>
      </rPr>
      <t>5/</t>
    </r>
    <r>
      <rPr>
        <sz val="8"/>
        <color indexed="8"/>
        <rFont val="Arial"/>
        <family val="2"/>
      </rPr>
      <t xml:space="preserve"> Población femenina de 15 años y más con primaria completa</t>
    </r>
  </si>
  <si>
    <r>
      <rPr>
        <vertAlign val="superscript"/>
        <sz val="8"/>
        <color indexed="8"/>
        <rFont val="Arial"/>
        <family val="2"/>
      </rPr>
      <t>6/</t>
    </r>
    <r>
      <rPr>
        <sz val="8"/>
        <color indexed="8"/>
        <rFont val="Arial"/>
        <family val="2"/>
      </rPr>
      <t xml:space="preserve"> Población masculina de 15 años y más con primaria completa</t>
    </r>
  </si>
  <si>
    <r>
      <rPr>
        <vertAlign val="superscript"/>
        <sz val="8"/>
        <color indexed="8"/>
        <rFont val="Arial"/>
        <family val="2"/>
      </rPr>
      <t>7/</t>
    </r>
    <r>
      <rPr>
        <sz val="8"/>
        <color indexed="8"/>
        <rFont val="Arial"/>
        <family val="2"/>
      </rPr>
      <t xml:space="preserve"> Población femenina de 15 años y más con secundaria completa</t>
    </r>
  </si>
  <si>
    <r>
      <rPr>
        <vertAlign val="superscript"/>
        <sz val="8"/>
        <color indexed="8"/>
        <rFont val="Arial"/>
        <family val="2"/>
      </rPr>
      <t>8/</t>
    </r>
    <r>
      <rPr>
        <sz val="8"/>
        <color indexed="8"/>
        <rFont val="Arial"/>
        <family val="2"/>
      </rPr>
      <t xml:space="preserve"> Población masculina de 15 años y más con secundaria completa</t>
    </r>
  </si>
  <si>
    <r>
      <rPr>
        <vertAlign val="superscript"/>
        <sz val="8"/>
        <color indexed="8"/>
        <rFont val="Arial"/>
        <family val="2"/>
      </rPr>
      <t>9/</t>
    </r>
    <r>
      <rPr>
        <sz val="8"/>
        <color indexed="8"/>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</si>
  <si>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10/</t>
    </r>
    <r>
      <rPr>
        <sz val="8"/>
        <color indexed="8"/>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</si>
  <si>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11/</t>
    </r>
    <r>
      <rPr>
        <sz val="8"/>
        <color indexed="8"/>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</si>
  <si>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12/</t>
    </r>
    <r>
      <rPr>
        <sz val="8"/>
        <color indexed="8"/>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</si>
  <si>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13/</t>
    </r>
    <r>
      <rPr>
        <sz val="8"/>
        <color indexed="8"/>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</si>
  <si>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</si>
  <si>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</si>
  <si>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t>Ocupantes en viviendas particulares con cocina exclusiva según tipología (Para el censo 2010 se contabilizó el total de ocupantes por vivienda sin especificar si se tiene además cocina)</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</si>
  <si>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</si>
  <si>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</si>
  <si>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</si>
  <si>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</si>
  <si>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</si>
  <si>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</si>
  <si>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</si>
  <si>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</si>
  <si>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</si>
  <si>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</si>
  <si>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</si>
  <si>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</si>
  <si>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</si>
  <si>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</si>
  <si>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</si>
  <si>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</si>
  <si>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</si>
  <si>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</si>
  <si>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 /15</t>
  </si>
  <si>
    <r>
      <t>litro / segundo</t>
    </r>
    <r>
      <rPr>
        <sz val="8"/>
        <color rgb="FFFF0000"/>
        <rFont val="Arial"/>
        <family val="2"/>
      </rPr>
      <t xml:space="preserve"> (litro/habitante/día)</t>
    </r>
  </si>
  <si>
    <r>
      <t xml:space="preserve">litro / segundo </t>
    </r>
    <r>
      <rPr>
        <sz val="8"/>
        <color rgb="FFFF0000"/>
        <rFont val="Arial"/>
        <family val="2"/>
      </rPr>
      <t>(m</t>
    </r>
    <r>
      <rPr>
        <vertAlign val="superscript"/>
        <sz val="8"/>
        <color rgb="FFFF0000"/>
        <rFont val="Arial"/>
        <family val="2"/>
      </rPr>
      <t>3</t>
    </r>
    <r>
      <rPr>
        <sz val="8"/>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</si>
</sst>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2" x14ac:knownFonts="1">
    <font>
      <sz val="8"/>
      <color theme="1"/>
      <name val="Arial"/>
      <family val="2"/>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sz val="8"/>
      <color theme="1"/>
      <name val="Arial"/>
      <family val="2"/>
    </font>
    <font>
      <vertAlign val="superscript"/>
      <sz val="8"/>
      <color indexed="8"/>
      <name val="Arial"/>
      <family val="2"/>
    </font>
    <font>
      <sz val="8"/>
      <color indexed="8"/>
      <name val="Arial"/>
      <family val="2"/>
    </font>
    <font>
      <sz val="8"/>
      <color rgb="FF000000"/>
      <name val="Arial"/>
      <family val="2"/>
    </font>
    <font>
      <sz val="8"/>
      <color indexed="10"/>
      <name val="Arial"/>
      <family val="2"/>
    </font>
    <font>
      <sz val="8"/>
      <color rgb="FFFF0000"/>
      <name val="Arial"/>
      <family val="2"/>
    </font>
    <font>
      <vertAlign val="superscript"/>
      <sz val="8"/>
      <color rgb="FFFF000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5" fillId="0" borderId="0"/>
  </cellStyleXfs>
  <cellXfs count="216">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1"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1" fillId="2" borderId="1" xfId="0" applyNumberFormat="1" applyFont="1" applyFill="1" applyBorder="1" applyAlignment="1">
      <alignment horizontal="center" vertical="center"/>
    </xf>
    <xf numFmtId="41" fontId="1"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1" fillId="2" borderId="1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justify" vertical="center"/>
    </xf>
    <xf numFmtId="0" fontId="0" fillId="5" borderId="1"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2"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4" fillId="5" borderId="1" xfId="0" applyFont="1" applyFill="1" applyBorder="1" applyAlignment="1">
      <alignment horizontal="justify" vertical="center"/>
    </xf>
    <xf numFmtId="0" fontId="0" fillId="0" borderId="1" xfId="0" applyBorder="1" applyAlignment="1">
      <alignment horizontal="justify" vertical="center"/>
    </xf>
    <xf numFmtId="0" fontId="15" fillId="5" borderId="1" xfId="1" applyFont="1" applyFill="1" applyBorder="1" applyAlignment="1">
      <alignment horizontal="justify" vertical="center"/>
    </xf>
    <xf numFmtId="0" fontId="15" fillId="5" borderId="10" xfId="1" applyFont="1" applyFill="1" applyBorder="1" applyAlignment="1">
      <alignment horizontal="justify" vertical="center"/>
    </xf>
    <xf numFmtId="0" fontId="15" fillId="5" borderId="6" xfId="1" applyFont="1" applyFill="1" applyBorder="1" applyAlignment="1">
      <alignment horizontal="justify" vertical="center"/>
    </xf>
    <xf numFmtId="0" fontId="15" fillId="0" borderId="1" xfId="1" applyBorder="1" applyAlignment="1">
      <alignment horizontal="justify" vertical="center"/>
    </xf>
    <xf numFmtId="0" fontId="15" fillId="5" borderId="1" xfId="1" applyFill="1" applyBorder="1" applyAlignment="1">
      <alignment horizontal="justify" vertical="center"/>
    </xf>
    <xf numFmtId="0" fontId="0" fillId="0" borderId="0" xfId="0" applyFont="1" applyFill="1" applyBorder="1" applyAlignment="1">
      <alignment vertical="center"/>
    </xf>
    <xf numFmtId="0" fontId="0" fillId="0" borderId="0" xfId="0" applyFont="1" applyFill="1" applyBorder="1" applyAlignment="1"/>
    <xf numFmtId="0" fontId="18" fillId="0" borderId="0" xfId="0" applyFont="1" applyFill="1" applyBorder="1" applyAlignment="1">
      <alignment vertical="top"/>
    </xf>
    <xf numFmtId="3" fontId="18" fillId="0" borderId="0" xfId="0" applyNumberFormat="1" applyFont="1" applyFill="1" applyBorder="1" applyAlignment="1">
      <alignment vertical="top"/>
    </xf>
    <xf numFmtId="0" fontId="0" fillId="0" borderId="1" xfId="0" applyBorder="1" applyAlignment="1">
      <alignment horizontal="justify" vertical="center"/>
    </xf>
    <xf numFmtId="0" fontId="0" fillId="4" borderId="1" xfId="0" applyFill="1" applyBorder="1" applyAlignment="1">
      <alignment horizontal="justify" vertical="center"/>
    </xf>
    <xf numFmtId="0" fontId="14" fillId="5" borderId="6" xfId="0" applyFont="1" applyFill="1" applyBorder="1" applyAlignment="1">
      <alignment vertical="center"/>
    </xf>
    <xf numFmtId="0" fontId="14" fillId="5" borderId="10" xfId="0" applyFont="1" applyFill="1" applyBorder="1" applyAlignment="1">
      <alignment vertical="center"/>
    </xf>
    <xf numFmtId="0" fontId="14"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0" borderId="0" xfId="0" applyNumberFormat="1"/>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7"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11" xfId="0" applyFont="1" applyFill="1" applyBorder="1" applyAlignment="1">
      <alignment horizontal="justify" vertical="center"/>
    </xf>
    <xf numFmtId="0" fontId="14" fillId="5" borderId="10" xfId="0" applyFont="1" applyFill="1" applyBorder="1" applyAlignment="1">
      <alignment horizontal="justify" vertical="center"/>
    </xf>
    <xf numFmtId="0" fontId="0" fillId="4" borderId="6"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0" borderId="6" xfId="0" applyBorder="1" applyAlignment="1">
      <alignment horizontal="justify" vertical="center"/>
    </xf>
    <xf numFmtId="0" fontId="0" fillId="0" borderId="11" xfId="0" applyBorder="1" applyAlignment="1">
      <alignment horizontal="justify"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xf>
    <xf numFmtId="0" fontId="0" fillId="5" borderId="6"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2"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3" xfId="0" applyFont="1" applyFill="1" applyBorder="1" applyAlignment="1">
      <alignment horizontal="right" vertical="center"/>
    </xf>
    <xf numFmtId="41" fontId="0" fillId="0" borderId="1" xfId="0" applyNumberFormat="1" applyBorder="1" applyAlignment="1">
      <alignment vertical="center"/>
    </xf>
    <xf numFmtId="0" fontId="0" fillId="4" borderId="1" xfId="0" applyFill="1" applyBorder="1" applyAlignment="1">
      <alignment horizontal="justify"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41" fontId="0" fillId="2" borderId="1" xfId="0" applyNumberFormat="1" applyFill="1" applyBorder="1" applyAlignment="1">
      <alignment vertical="center"/>
    </xf>
    <xf numFmtId="41" fontId="1" fillId="2" borderId="2" xfId="0" applyNumberFormat="1" applyFont="1" applyFill="1" applyBorder="1" applyAlignment="1">
      <alignment horizontal="center" vertical="center"/>
    </xf>
    <xf numFmtId="41" fontId="1" fillId="2" borderId="15" xfId="0" applyNumberFormat="1" applyFont="1" applyFill="1" applyBorder="1" applyAlignment="1">
      <alignment horizontal="center" vertical="center"/>
    </xf>
    <xf numFmtId="41" fontId="1"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0" fontId="1" fillId="5" borderId="1" xfId="0" applyFont="1" applyFill="1" applyBorder="1" applyAlignment="1">
      <alignment horizontal="center" vertical="center"/>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1" fillId="6" borderId="3" xfId="0" applyFont="1" applyFill="1" applyBorder="1" applyAlignment="1">
      <alignment horizontal="justify" vertical="center"/>
    </xf>
    <xf numFmtId="0" fontId="1" fillId="6" borderId="1" xfId="0" applyFont="1" applyFill="1" applyBorder="1" applyAlignment="1">
      <alignment horizontal="justify" vertical="center"/>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12" xfId="0" applyFont="1" applyFill="1" applyBorder="1" applyAlignment="1">
      <alignment horizontal="justify" vertical="center"/>
    </xf>
    <xf numFmtId="0" fontId="1" fillId="6" borderId="11" xfId="0" applyFont="1" applyFill="1" applyBorder="1" applyAlignment="1">
      <alignment horizontal="justify"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0" xfId="0" applyBorder="1"/>
    <xf numFmtId="0" fontId="0" fillId="0" borderId="14" xfId="0" applyBorder="1"/>
    <xf numFmtId="0" fontId="3" fillId="3" borderId="5" xfId="0" applyFont="1" applyFill="1" applyBorder="1" applyAlignment="1">
      <alignment horizontal="justify" vertical="center"/>
    </xf>
    <xf numFmtId="0" fontId="3" fillId="3" borderId="0" xfId="0" applyFont="1" applyFill="1" applyBorder="1" applyAlignment="1">
      <alignment horizontal="justify" vertical="center"/>
    </xf>
    <xf numFmtId="0" fontId="3" fillId="3" borderId="14" xfId="0" applyFont="1" applyFill="1" applyBorder="1" applyAlignment="1">
      <alignment horizontal="justify" vertical="center"/>
    </xf>
    <xf numFmtId="0" fontId="3" fillId="3" borderId="5" xfId="0" applyFont="1" applyFill="1" applyBorder="1" applyAlignment="1">
      <alignment horizontal="right" vertical="center"/>
    </xf>
    <xf numFmtId="0" fontId="3" fillId="3" borderId="0" xfId="0" applyFont="1" applyFill="1" applyBorder="1" applyAlignment="1">
      <alignment horizontal="right" vertical="center"/>
    </xf>
    <xf numFmtId="11" fontId="1" fillId="6" borderId="3" xfId="0" applyNumberFormat="1" applyFont="1" applyFill="1" applyBorder="1" applyAlignment="1">
      <alignment horizontal="justify" vertical="center"/>
    </xf>
    <xf numFmtId="11" fontId="1" fillId="6" borderId="1" xfId="0" applyNumberFormat="1" applyFont="1" applyFill="1" applyBorder="1" applyAlignment="1">
      <alignment horizontal="justify"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0" fillId="0" borderId="1" xfId="0" applyBorder="1" applyAlignment="1">
      <alignment vertical="center"/>
    </xf>
    <xf numFmtId="0" fontId="1" fillId="6" borderId="12" xfId="0" applyFont="1" applyFill="1" applyBorder="1" applyAlignment="1">
      <alignment vertical="center"/>
    </xf>
    <xf numFmtId="0" fontId="1" fillId="6" borderId="11"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x14ac:dyDescent="0.2"/>
  <cols>
    <col min="1" max="2" width="12" style="65"/>
    <col min="3" max="3" width="17.5" style="65" bestFit="1" customWidth="1"/>
    <col min="4" max="4" width="49.1640625" style="65" bestFit="1" customWidth="1"/>
    <col min="5" max="16384" width="12" style="65"/>
  </cols>
  <sheetData>
    <row r="1" spans="3:10" ht="26.25" x14ac:dyDescent="0.2">
      <c r="C1" s="102" t="s">
        <v>228</v>
      </c>
      <c r="D1" s="103"/>
      <c r="E1" s="103"/>
      <c r="F1" s="103"/>
      <c r="G1" s="103"/>
      <c r="H1" s="103"/>
      <c r="I1" s="103"/>
      <c r="J1" s="104"/>
    </row>
    <row r="2" spans="3:10" ht="20.25" x14ac:dyDescent="0.2">
      <c r="C2" s="105" t="s">
        <v>637</v>
      </c>
      <c r="D2" s="106"/>
      <c r="E2" s="106"/>
      <c r="F2" s="106"/>
      <c r="G2" s="106"/>
      <c r="H2" s="106"/>
      <c r="I2" s="106"/>
      <c r="J2" s="107"/>
    </row>
    <row r="3" spans="3:10" ht="18" x14ac:dyDescent="0.2">
      <c r="C3" s="108" t="s">
        <v>229</v>
      </c>
      <c r="D3" s="109"/>
      <c r="E3" s="109"/>
      <c r="F3" s="109"/>
      <c r="G3" s="109"/>
      <c r="H3" s="109"/>
      <c r="I3" s="109"/>
      <c r="J3" s="110"/>
    </row>
    <row r="4" spans="3:10" ht="15.75" x14ac:dyDescent="0.2">
      <c r="C4" s="111" t="s">
        <v>672</v>
      </c>
      <c r="D4" s="112"/>
      <c r="E4" s="112"/>
      <c r="F4" s="112"/>
      <c r="G4" s="112"/>
      <c r="H4" s="112"/>
      <c r="I4" s="112"/>
      <c r="J4" s="113"/>
    </row>
    <row r="5" spans="3:10" x14ac:dyDescent="0.2">
      <c r="C5" s="114" t="s">
        <v>1</v>
      </c>
      <c r="D5" s="115"/>
      <c r="E5" s="116" t="s">
        <v>8</v>
      </c>
      <c r="F5" s="116"/>
      <c r="G5" s="116"/>
      <c r="H5" s="116"/>
      <c r="I5" s="116"/>
      <c r="J5" s="116"/>
    </row>
    <row r="6" spans="3:10" x14ac:dyDescent="0.2">
      <c r="C6" s="4" t="s">
        <v>231</v>
      </c>
      <c r="D6" s="4" t="s">
        <v>669</v>
      </c>
      <c r="E6" s="4" t="s">
        <v>651</v>
      </c>
      <c r="F6" s="4" t="s">
        <v>652</v>
      </c>
      <c r="G6" s="4" t="s">
        <v>653</v>
      </c>
      <c r="H6" s="4" t="s">
        <v>9</v>
      </c>
      <c r="I6" s="4" t="s">
        <v>650</v>
      </c>
      <c r="J6" s="4" t="s">
        <v>649</v>
      </c>
    </row>
    <row r="7" spans="3:10" x14ac:dyDescent="0.2">
      <c r="C7" s="29" t="s">
        <v>7</v>
      </c>
      <c r="D7" s="66" t="s">
        <v>0</v>
      </c>
      <c r="E7" s="29"/>
      <c r="F7" s="29"/>
      <c r="G7" s="29"/>
      <c r="H7" s="29" t="s">
        <v>654</v>
      </c>
      <c r="I7" s="29" t="s">
        <v>654</v>
      </c>
      <c r="J7" s="29" t="s">
        <v>654</v>
      </c>
    </row>
    <row r="8" spans="3:10" x14ac:dyDescent="0.2">
      <c r="C8" s="29" t="s">
        <v>52</v>
      </c>
      <c r="D8" s="66" t="s">
        <v>102</v>
      </c>
      <c r="E8" s="29"/>
      <c r="F8" s="29"/>
      <c r="G8" s="29"/>
      <c r="H8" s="29" t="s">
        <v>654</v>
      </c>
      <c r="I8" s="29" t="s">
        <v>654</v>
      </c>
      <c r="J8" s="29" t="s">
        <v>654</v>
      </c>
    </row>
    <row r="9" spans="3:10" x14ac:dyDescent="0.2">
      <c r="C9" s="29" t="s">
        <v>53</v>
      </c>
      <c r="D9" s="66" t="s">
        <v>103</v>
      </c>
      <c r="E9" s="29"/>
      <c r="F9" s="29"/>
      <c r="G9" s="29"/>
      <c r="H9" s="29" t="s">
        <v>654</v>
      </c>
      <c r="I9" s="29" t="s">
        <v>654</v>
      </c>
      <c r="J9" s="29" t="s">
        <v>654</v>
      </c>
    </row>
    <row r="10" spans="3:10" x14ac:dyDescent="0.2">
      <c r="C10" s="29" t="s">
        <v>54</v>
      </c>
      <c r="D10" s="66" t="s">
        <v>104</v>
      </c>
      <c r="E10" s="29"/>
      <c r="F10" s="29"/>
      <c r="G10" s="29"/>
      <c r="H10" s="29" t="s">
        <v>654</v>
      </c>
      <c r="I10" s="29" t="s">
        <v>654</v>
      </c>
      <c r="J10" s="29" t="s">
        <v>654</v>
      </c>
    </row>
    <row r="11" spans="3:10" x14ac:dyDescent="0.2">
      <c r="C11" s="29" t="s">
        <v>55</v>
      </c>
      <c r="D11" s="66" t="s">
        <v>606</v>
      </c>
      <c r="E11" s="29"/>
      <c r="F11" s="29"/>
      <c r="G11" s="29"/>
      <c r="H11" s="29" t="s">
        <v>654</v>
      </c>
      <c r="I11" s="29" t="s">
        <v>654</v>
      </c>
      <c r="J11" s="29" t="s">
        <v>654</v>
      </c>
    </row>
    <row r="12" spans="3:10" x14ac:dyDescent="0.2">
      <c r="C12" s="29" t="s">
        <v>56</v>
      </c>
      <c r="D12" s="66" t="s">
        <v>607</v>
      </c>
      <c r="E12" s="29"/>
      <c r="F12" s="29"/>
      <c r="G12" s="29"/>
      <c r="H12" s="29" t="s">
        <v>654</v>
      </c>
      <c r="I12" s="29" t="s">
        <v>654</v>
      </c>
      <c r="J12" s="29" t="s">
        <v>654</v>
      </c>
    </row>
    <row r="13" spans="3:10" x14ac:dyDescent="0.2">
      <c r="C13" s="29" t="s">
        <v>57</v>
      </c>
      <c r="D13" s="66" t="s">
        <v>114</v>
      </c>
      <c r="E13" s="29"/>
      <c r="F13" s="29"/>
      <c r="G13" s="29"/>
      <c r="H13" s="29" t="s">
        <v>654</v>
      </c>
      <c r="I13" s="29"/>
      <c r="J13" s="29"/>
    </row>
    <row r="14" spans="3:10" x14ac:dyDescent="0.2">
      <c r="C14" s="29" t="s">
        <v>58</v>
      </c>
      <c r="D14" s="66" t="s">
        <v>119</v>
      </c>
      <c r="E14" s="29" t="s">
        <v>654</v>
      </c>
      <c r="F14" s="29"/>
      <c r="G14" s="29"/>
      <c r="H14" s="29" t="s">
        <v>654</v>
      </c>
      <c r="I14" s="29"/>
      <c r="J14" s="29"/>
    </row>
    <row r="15" spans="3:10" x14ac:dyDescent="0.2">
      <c r="C15" s="29" t="s">
        <v>59</v>
      </c>
      <c r="D15" s="66" t="s">
        <v>140</v>
      </c>
      <c r="E15" s="29"/>
      <c r="F15" s="29"/>
      <c r="G15" s="29"/>
      <c r="H15" s="29" t="s">
        <v>654</v>
      </c>
      <c r="I15" s="29" t="s">
        <v>654</v>
      </c>
      <c r="J15" s="29" t="s">
        <v>654</v>
      </c>
    </row>
    <row r="16" spans="3:10" x14ac:dyDescent="0.2">
      <c r="C16" s="29" t="s">
        <v>60</v>
      </c>
      <c r="D16" s="66" t="s">
        <v>155</v>
      </c>
      <c r="E16" s="29"/>
      <c r="F16" s="29"/>
      <c r="G16" s="29"/>
      <c r="H16" s="29" t="s">
        <v>654</v>
      </c>
      <c r="I16" s="29" t="s">
        <v>654</v>
      </c>
      <c r="J16" s="29" t="s">
        <v>654</v>
      </c>
    </row>
    <row r="17" spans="3:10" x14ac:dyDescent="0.2">
      <c r="C17" s="29" t="s">
        <v>61</v>
      </c>
      <c r="D17" s="66" t="s">
        <v>223</v>
      </c>
      <c r="E17" s="29"/>
      <c r="F17" s="29"/>
      <c r="G17" s="29"/>
      <c r="H17" s="29" t="s">
        <v>654</v>
      </c>
      <c r="I17" s="29" t="s">
        <v>654</v>
      </c>
      <c r="J17" s="29"/>
    </row>
    <row r="18" spans="3:10" x14ac:dyDescent="0.2">
      <c r="C18" s="29" t="s">
        <v>232</v>
      </c>
      <c r="D18" s="66" t="s">
        <v>233</v>
      </c>
      <c r="E18" s="29"/>
      <c r="F18" s="29"/>
      <c r="G18" s="29"/>
      <c r="H18" s="29" t="s">
        <v>654</v>
      </c>
      <c r="I18" s="29"/>
      <c r="J18" s="29"/>
    </row>
    <row r="19" spans="3:10" x14ac:dyDescent="0.2">
      <c r="C19" s="29" t="s">
        <v>237</v>
      </c>
      <c r="D19" s="66" t="s">
        <v>238</v>
      </c>
      <c r="E19" s="29"/>
      <c r="F19" s="29"/>
      <c r="G19" s="29"/>
      <c r="H19" s="29" t="s">
        <v>654</v>
      </c>
      <c r="I19" s="29"/>
      <c r="J19" s="29"/>
    </row>
    <row r="20" spans="3:10" x14ac:dyDescent="0.2">
      <c r="C20" s="29" t="s">
        <v>278</v>
      </c>
      <c r="D20" s="66" t="s">
        <v>257</v>
      </c>
      <c r="E20" s="29"/>
      <c r="F20" s="29"/>
      <c r="G20" s="29"/>
      <c r="H20" s="29" t="s">
        <v>654</v>
      </c>
      <c r="I20" s="29"/>
      <c r="J20" s="29"/>
    </row>
    <row r="21" spans="3:10" x14ac:dyDescent="0.2">
      <c r="C21" s="29" t="s">
        <v>279</v>
      </c>
      <c r="D21" s="66" t="s">
        <v>262</v>
      </c>
      <c r="E21" s="29"/>
      <c r="F21" s="29"/>
      <c r="G21" s="29"/>
      <c r="H21" s="29" t="s">
        <v>654</v>
      </c>
      <c r="I21" s="29" t="s">
        <v>654</v>
      </c>
      <c r="J21" s="29" t="s">
        <v>654</v>
      </c>
    </row>
    <row r="22" spans="3:10" x14ac:dyDescent="0.2">
      <c r="C22" s="29" t="s">
        <v>280</v>
      </c>
      <c r="D22" s="66" t="s">
        <v>268</v>
      </c>
      <c r="E22" s="29" t="s">
        <v>654</v>
      </c>
      <c r="F22" s="29"/>
      <c r="G22" s="29" t="s">
        <v>654</v>
      </c>
      <c r="H22" s="29" t="s">
        <v>654</v>
      </c>
      <c r="I22" s="29"/>
      <c r="J22" s="29"/>
    </row>
    <row r="23" spans="3:10" x14ac:dyDescent="0.2">
      <c r="C23" s="29" t="s">
        <v>281</v>
      </c>
      <c r="D23" s="66" t="s">
        <v>271</v>
      </c>
      <c r="E23" s="29" t="s">
        <v>654</v>
      </c>
      <c r="F23" s="29"/>
      <c r="G23" s="29" t="s">
        <v>654</v>
      </c>
      <c r="H23" s="29"/>
      <c r="I23" s="29"/>
      <c r="J23" s="29"/>
    </row>
    <row r="24" spans="3:10" x14ac:dyDescent="0.2">
      <c r="C24" s="29" t="s">
        <v>282</v>
      </c>
      <c r="D24" s="66" t="s">
        <v>621</v>
      </c>
      <c r="E24" s="29"/>
      <c r="F24" s="29"/>
      <c r="G24" s="29"/>
      <c r="H24" s="29" t="s">
        <v>654</v>
      </c>
      <c r="I24" s="29"/>
      <c r="J24" s="29"/>
    </row>
    <row r="25" spans="3:10" x14ac:dyDescent="0.2">
      <c r="C25" s="29" t="s">
        <v>299</v>
      </c>
      <c r="D25" s="66" t="s">
        <v>655</v>
      </c>
      <c r="E25" s="29"/>
      <c r="F25" s="29"/>
      <c r="G25" s="29"/>
      <c r="H25" s="29" t="s">
        <v>654</v>
      </c>
      <c r="I25" s="29"/>
      <c r="J25" s="29"/>
    </row>
    <row r="26" spans="3:10" x14ac:dyDescent="0.2">
      <c r="C26" s="29" t="s">
        <v>307</v>
      </c>
      <c r="D26" s="66" t="s">
        <v>308</v>
      </c>
      <c r="E26" s="29"/>
      <c r="F26" s="29"/>
      <c r="G26" s="29"/>
      <c r="H26" s="29" t="s">
        <v>654</v>
      </c>
      <c r="I26" s="29" t="s">
        <v>654</v>
      </c>
      <c r="J26" s="29" t="s">
        <v>654</v>
      </c>
    </row>
    <row r="27" spans="3:10" x14ac:dyDescent="0.2">
      <c r="C27" s="29" t="s">
        <v>317</v>
      </c>
      <c r="D27" s="66" t="s">
        <v>318</v>
      </c>
      <c r="E27" s="29"/>
      <c r="F27" s="29"/>
      <c r="G27" s="29"/>
      <c r="H27" s="29" t="s">
        <v>654</v>
      </c>
      <c r="I27" s="29"/>
      <c r="J27" s="29"/>
    </row>
    <row r="28" spans="3:10" x14ac:dyDescent="0.2">
      <c r="C28" s="29" t="s">
        <v>323</v>
      </c>
      <c r="D28" s="66" t="s">
        <v>622</v>
      </c>
      <c r="E28" s="29"/>
      <c r="F28" s="29"/>
      <c r="G28" s="29"/>
      <c r="H28" s="29" t="s">
        <v>654</v>
      </c>
      <c r="I28" s="29"/>
      <c r="J28" s="29"/>
    </row>
    <row r="29" spans="3:10" x14ac:dyDescent="0.2">
      <c r="C29" s="29" t="s">
        <v>338</v>
      </c>
      <c r="D29" s="66" t="s">
        <v>334</v>
      </c>
      <c r="E29" s="29"/>
      <c r="F29" s="29"/>
      <c r="G29" s="29"/>
      <c r="H29" s="29" t="s">
        <v>654</v>
      </c>
      <c r="I29" s="29"/>
      <c r="J29" s="29"/>
    </row>
    <row r="30" spans="3:10" x14ac:dyDescent="0.2">
      <c r="C30" s="29" t="s">
        <v>333</v>
      </c>
      <c r="D30" s="66" t="s">
        <v>339</v>
      </c>
      <c r="E30" s="29"/>
      <c r="F30" s="29"/>
      <c r="G30" s="29"/>
      <c r="H30" s="29" t="s">
        <v>654</v>
      </c>
      <c r="I30" s="29" t="s">
        <v>654</v>
      </c>
      <c r="J30" s="29" t="s">
        <v>654</v>
      </c>
    </row>
    <row r="31" spans="3:10" x14ac:dyDescent="0.2">
      <c r="C31" s="29" t="s">
        <v>364</v>
      </c>
      <c r="D31" s="66" t="s">
        <v>365</v>
      </c>
      <c r="E31" s="29"/>
      <c r="F31" s="29"/>
      <c r="G31" s="29"/>
      <c r="H31" s="29" t="s">
        <v>654</v>
      </c>
      <c r="I31" s="29"/>
      <c r="J31" s="29"/>
    </row>
    <row r="32" spans="3:10" x14ac:dyDescent="0.2">
      <c r="C32" s="29" t="s">
        <v>371</v>
      </c>
      <c r="D32" s="66" t="s">
        <v>372</v>
      </c>
      <c r="E32" s="29"/>
      <c r="F32" s="29"/>
      <c r="G32" s="29"/>
      <c r="H32" s="29" t="s">
        <v>654</v>
      </c>
      <c r="I32" s="29" t="s">
        <v>654</v>
      </c>
      <c r="J32" s="29" t="s">
        <v>654</v>
      </c>
    </row>
    <row r="33" spans="3:10" x14ac:dyDescent="0.2">
      <c r="C33" s="29" t="s">
        <v>374</v>
      </c>
      <c r="D33" s="66" t="s">
        <v>375</v>
      </c>
      <c r="E33" s="29"/>
      <c r="F33" s="29"/>
      <c r="G33" s="29"/>
      <c r="H33" s="29" t="s">
        <v>654</v>
      </c>
      <c r="I33" s="29"/>
      <c r="J33" s="29"/>
    </row>
    <row r="34" spans="3:10" x14ac:dyDescent="0.2">
      <c r="C34" s="29" t="s">
        <v>388</v>
      </c>
      <c r="D34" s="66" t="s">
        <v>617</v>
      </c>
      <c r="E34" s="29"/>
      <c r="F34" s="29"/>
      <c r="G34" s="29"/>
      <c r="H34" s="29" t="s">
        <v>654</v>
      </c>
      <c r="I34" s="29"/>
      <c r="J34" s="29"/>
    </row>
    <row r="35" spans="3:10" x14ac:dyDescent="0.2">
      <c r="C35" s="29" t="s">
        <v>393</v>
      </c>
      <c r="D35" s="66" t="s">
        <v>624</v>
      </c>
      <c r="E35" s="29"/>
      <c r="F35" s="29"/>
      <c r="G35" s="29"/>
      <c r="H35" s="29" t="s">
        <v>654</v>
      </c>
      <c r="I35" s="29"/>
      <c r="J35" s="29"/>
    </row>
    <row r="36" spans="3:10" x14ac:dyDescent="0.2">
      <c r="C36" s="29" t="s">
        <v>404</v>
      </c>
      <c r="D36" s="66" t="s">
        <v>623</v>
      </c>
      <c r="E36" s="29"/>
      <c r="F36" s="29"/>
      <c r="G36" s="29"/>
      <c r="H36" s="29" t="s">
        <v>654</v>
      </c>
      <c r="I36" s="29"/>
      <c r="J36" s="29"/>
    </row>
    <row r="37" spans="3:10" x14ac:dyDescent="0.2">
      <c r="C37" s="29" t="s">
        <v>405</v>
      </c>
      <c r="D37" s="66" t="s">
        <v>425</v>
      </c>
      <c r="E37" s="29"/>
      <c r="F37" s="29"/>
      <c r="G37" s="29"/>
      <c r="H37" s="29" t="s">
        <v>654</v>
      </c>
      <c r="I37" s="29"/>
      <c r="J37" s="29"/>
    </row>
    <row r="38" spans="3:10" x14ac:dyDescent="0.2">
      <c r="C38" s="97" t="s">
        <v>656</v>
      </c>
      <c r="D38" s="67" t="s">
        <v>657</v>
      </c>
      <c r="E38" s="29"/>
      <c r="F38" s="29"/>
      <c r="G38" s="29"/>
      <c r="H38" s="29" t="s">
        <v>654</v>
      </c>
      <c r="I38" s="29"/>
      <c r="J38" s="29"/>
    </row>
    <row r="39" spans="3:10" x14ac:dyDescent="0.2">
      <c r="C39" s="98"/>
      <c r="D39" s="66" t="s">
        <v>658</v>
      </c>
      <c r="E39" s="29" t="s">
        <v>654</v>
      </c>
      <c r="F39" s="29"/>
      <c r="G39" s="29"/>
      <c r="H39" s="29"/>
      <c r="I39" s="29"/>
      <c r="J39" s="29"/>
    </row>
    <row r="40" spans="3:10" x14ac:dyDescent="0.2">
      <c r="C40" s="98"/>
      <c r="D40" s="67" t="s">
        <v>659</v>
      </c>
      <c r="E40" s="29"/>
      <c r="F40" s="29" t="s">
        <v>654</v>
      </c>
      <c r="G40" s="29"/>
      <c r="H40" s="29" t="s">
        <v>654</v>
      </c>
      <c r="I40" s="29"/>
      <c r="J40" s="29"/>
    </row>
    <row r="41" spans="3:10" x14ac:dyDescent="0.2">
      <c r="C41" s="98"/>
      <c r="D41" s="66" t="s">
        <v>660</v>
      </c>
      <c r="E41" s="29" t="s">
        <v>654</v>
      </c>
      <c r="F41" s="29"/>
      <c r="G41" s="29"/>
      <c r="H41" s="29"/>
      <c r="I41" s="29"/>
      <c r="J41" s="29"/>
    </row>
    <row r="42" spans="3:10" x14ac:dyDescent="0.2">
      <c r="C42" s="98"/>
      <c r="D42" s="67" t="s">
        <v>661</v>
      </c>
      <c r="E42" s="29"/>
      <c r="F42" s="29"/>
      <c r="G42" s="29"/>
      <c r="H42" s="29" t="s">
        <v>654</v>
      </c>
      <c r="I42" s="29" t="s">
        <v>654</v>
      </c>
      <c r="J42" s="29" t="s">
        <v>654</v>
      </c>
    </row>
    <row r="43" spans="3:10" x14ac:dyDescent="0.2">
      <c r="C43" s="98"/>
      <c r="D43" s="66" t="s">
        <v>662</v>
      </c>
      <c r="E43" s="29"/>
      <c r="F43" s="29"/>
      <c r="G43" s="29"/>
      <c r="H43" s="29" t="s">
        <v>654</v>
      </c>
      <c r="I43" s="29"/>
      <c r="J43" s="29"/>
    </row>
    <row r="44" spans="3:10" x14ac:dyDescent="0.2">
      <c r="C44" s="98"/>
      <c r="D44" s="67" t="s">
        <v>663</v>
      </c>
      <c r="E44" s="29" t="s">
        <v>654</v>
      </c>
      <c r="F44" s="29"/>
      <c r="G44" s="29"/>
      <c r="H44" s="29"/>
      <c r="I44" s="29"/>
      <c r="J44" s="29"/>
    </row>
    <row r="45" spans="3:10" x14ac:dyDescent="0.2">
      <c r="C45" s="98"/>
      <c r="D45" s="66" t="s">
        <v>664</v>
      </c>
      <c r="E45" s="29"/>
      <c r="F45" s="29"/>
      <c r="G45" s="29"/>
      <c r="H45" s="29" t="s">
        <v>654</v>
      </c>
      <c r="I45" s="29"/>
      <c r="J45" s="29"/>
    </row>
    <row r="46" spans="3:10" x14ac:dyDescent="0.2">
      <c r="C46" s="98"/>
      <c r="D46" s="67" t="s">
        <v>665</v>
      </c>
      <c r="E46" s="29" t="s">
        <v>654</v>
      </c>
      <c r="F46" s="29"/>
      <c r="G46" s="29"/>
      <c r="H46" s="29" t="s">
        <v>654</v>
      </c>
      <c r="I46" s="29"/>
      <c r="J46" s="29"/>
    </row>
    <row r="47" spans="3:10" x14ac:dyDescent="0.2">
      <c r="C47" s="98"/>
      <c r="D47" s="66" t="s">
        <v>666</v>
      </c>
      <c r="E47" s="29"/>
      <c r="F47" s="29"/>
      <c r="G47" s="29"/>
      <c r="H47" s="29" t="s">
        <v>654</v>
      </c>
      <c r="I47" s="29"/>
      <c r="J47" s="29"/>
    </row>
    <row r="48" spans="3:10" x14ac:dyDescent="0.2">
      <c r="C48" s="99"/>
      <c r="D48" s="67" t="s">
        <v>667</v>
      </c>
      <c r="E48" s="29"/>
      <c r="F48" s="29"/>
      <c r="G48" s="29"/>
      <c r="H48" s="29" t="s">
        <v>654</v>
      </c>
      <c r="I48" s="29"/>
      <c r="J48" s="29"/>
    </row>
    <row r="49" spans="3:10" x14ac:dyDescent="0.2">
      <c r="C49" s="68"/>
      <c r="D49" s="68"/>
      <c r="E49" s="68"/>
      <c r="F49" s="68"/>
      <c r="G49" s="68"/>
      <c r="H49" s="68"/>
      <c r="I49" s="68"/>
      <c r="J49" s="68"/>
    </row>
    <row r="50" spans="3:10" x14ac:dyDescent="0.2">
      <c r="C50" s="100" t="s">
        <v>668</v>
      </c>
      <c r="D50" s="100"/>
      <c r="E50" s="100"/>
      <c r="F50" s="100"/>
      <c r="G50" s="100"/>
      <c r="H50" s="100"/>
      <c r="I50" s="100"/>
      <c r="J50" s="100"/>
    </row>
    <row r="51" spans="3:10" x14ac:dyDescent="0.2">
      <c r="C51" s="101" t="s">
        <v>671</v>
      </c>
      <c r="D51" s="100"/>
      <c r="E51" s="100"/>
      <c r="F51" s="100"/>
      <c r="G51" s="100"/>
      <c r="H51" s="100"/>
      <c r="I51" s="100"/>
      <c r="J51" s="100"/>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22.16406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559</v>
      </c>
      <c r="C4" s="188"/>
      <c r="D4" s="188"/>
      <c r="E4" s="189"/>
    </row>
    <row r="5" spans="2:5" ht="15.75" x14ac:dyDescent="0.2">
      <c r="B5" s="190" t="s">
        <v>560</v>
      </c>
      <c r="C5" s="191"/>
      <c r="D5" s="191"/>
      <c r="E5" s="192"/>
    </row>
    <row r="6" spans="2:5" ht="15.75" x14ac:dyDescent="0.2">
      <c r="B6" s="190" t="s">
        <v>647</v>
      </c>
      <c r="C6" s="191"/>
      <c r="D6" s="191"/>
      <c r="E6" s="192"/>
    </row>
    <row r="7" spans="2:5" ht="15.75" x14ac:dyDescent="0.2">
      <c r="B7" s="185" t="s">
        <v>645</v>
      </c>
      <c r="C7" s="186"/>
      <c r="D7" s="186"/>
      <c r="E7" s="64"/>
    </row>
    <row r="8" spans="2:5" x14ac:dyDescent="0.2">
      <c r="B8" s="182">
        <v>1</v>
      </c>
      <c r="C8" s="183" t="s">
        <v>563</v>
      </c>
      <c r="D8" s="184"/>
      <c r="E8" s="184"/>
    </row>
    <row r="9" spans="2:5" x14ac:dyDescent="0.2">
      <c r="B9" s="181"/>
      <c r="C9" s="158"/>
      <c r="D9" s="158"/>
      <c r="E9" s="158"/>
    </row>
    <row r="10" spans="2:5" x14ac:dyDescent="0.2">
      <c r="B10" s="180">
        <v>2</v>
      </c>
      <c r="C10" s="178" t="s">
        <v>564</v>
      </c>
      <c r="D10" s="179"/>
      <c r="E10" s="179"/>
    </row>
    <row r="11" spans="2:5" x14ac:dyDescent="0.2">
      <c r="B11" s="181"/>
      <c r="C11" s="62"/>
      <c r="D11" s="126" t="s">
        <v>565</v>
      </c>
      <c r="E11" s="126"/>
    </row>
    <row r="12" spans="2:5" x14ac:dyDescent="0.2">
      <c r="B12" s="181"/>
      <c r="C12" s="62"/>
      <c r="D12" s="126" t="s">
        <v>566</v>
      </c>
      <c r="E12" s="126"/>
    </row>
    <row r="13" spans="2:5" x14ac:dyDescent="0.2">
      <c r="B13" s="181"/>
      <c r="C13" s="62"/>
      <c r="D13" s="126" t="s">
        <v>567</v>
      </c>
      <c r="E13" s="126"/>
    </row>
  </sheetData>
  <mergeCells count="15">
    <mergeCell ref="B1:E1"/>
    <mergeCell ref="B2:E2"/>
    <mergeCell ref="B3:E3"/>
    <mergeCell ref="B4:E4"/>
    <mergeCell ref="D11:E11"/>
    <mergeCell ref="D12:E12"/>
    <mergeCell ref="D13:E13"/>
    <mergeCell ref="B5:E5"/>
    <mergeCell ref="B6:E6"/>
    <mergeCell ref="C8:E8"/>
    <mergeCell ref="C9:E9"/>
    <mergeCell ref="C10:E10"/>
    <mergeCell ref="B10:B13"/>
    <mergeCell ref="B8:B9"/>
    <mergeCell ref="B7:D7"/>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539</v>
      </c>
      <c r="C4" s="188"/>
      <c r="D4" s="188"/>
      <c r="E4" s="189"/>
    </row>
    <row r="5" spans="2:5" ht="15.75" x14ac:dyDescent="0.2">
      <c r="B5" s="190" t="s">
        <v>540</v>
      </c>
      <c r="C5" s="191"/>
      <c r="D5" s="191"/>
      <c r="E5" s="192"/>
    </row>
    <row r="6" spans="2:5" ht="15.75" x14ac:dyDescent="0.2">
      <c r="B6" s="190" t="s">
        <v>179</v>
      </c>
      <c r="C6" s="191"/>
      <c r="D6" s="191"/>
      <c r="E6" s="192"/>
    </row>
    <row r="7" spans="2:5" ht="15.75" x14ac:dyDescent="0.2">
      <c r="B7" s="185" t="s">
        <v>645</v>
      </c>
      <c r="C7" s="186"/>
      <c r="D7" s="186"/>
      <c r="E7" s="64"/>
    </row>
    <row r="8" spans="2:5" x14ac:dyDescent="0.2">
      <c r="B8" s="182">
        <v>1</v>
      </c>
      <c r="C8" s="183" t="s">
        <v>627</v>
      </c>
      <c r="D8" s="184"/>
      <c r="E8" s="184"/>
    </row>
    <row r="9" spans="2:5" x14ac:dyDescent="0.2">
      <c r="B9" s="181"/>
      <c r="C9" s="62"/>
      <c r="D9" s="126" t="s">
        <v>541</v>
      </c>
      <c r="E9" s="126"/>
    </row>
    <row r="10" spans="2:5" x14ac:dyDescent="0.2">
      <c r="B10" s="181"/>
      <c r="C10" s="62"/>
      <c r="D10" s="126" t="s">
        <v>542</v>
      </c>
      <c r="E10" s="126"/>
    </row>
    <row r="11" spans="2:5" x14ac:dyDescent="0.2">
      <c r="B11" s="181"/>
      <c r="C11" s="62"/>
      <c r="D11" s="126" t="s">
        <v>543</v>
      </c>
      <c r="E11" s="126"/>
    </row>
    <row r="12" spans="2:5" x14ac:dyDescent="0.2">
      <c r="B12" s="181"/>
      <c r="C12" s="62"/>
      <c r="D12" s="126" t="s">
        <v>544</v>
      </c>
      <c r="E12" s="126"/>
    </row>
    <row r="13" spans="2:5" x14ac:dyDescent="0.2">
      <c r="B13" s="180">
        <v>2</v>
      </c>
      <c r="C13" s="178" t="s">
        <v>545</v>
      </c>
      <c r="D13" s="179"/>
      <c r="E13" s="179"/>
    </row>
    <row r="14" spans="2:5" x14ac:dyDescent="0.2">
      <c r="B14" s="181"/>
      <c r="C14" s="62"/>
      <c r="D14" s="126" t="s">
        <v>546</v>
      </c>
      <c r="E14" s="126"/>
    </row>
    <row r="15" spans="2:5" x14ac:dyDescent="0.2">
      <c r="B15" s="181"/>
      <c r="C15" s="62"/>
      <c r="D15" s="126" t="s">
        <v>195</v>
      </c>
      <c r="E15" s="126"/>
    </row>
    <row r="16" spans="2:5" x14ac:dyDescent="0.2">
      <c r="B16" s="181"/>
      <c r="C16" s="62"/>
      <c r="D16" s="126" t="s">
        <v>196</v>
      </c>
      <c r="E16" s="126"/>
    </row>
    <row r="17" spans="2:5" x14ac:dyDescent="0.2">
      <c r="B17" s="181"/>
      <c r="C17" s="62"/>
      <c r="D17" s="126" t="s">
        <v>544</v>
      </c>
      <c r="E17" s="126"/>
    </row>
    <row r="18" spans="2:5" x14ac:dyDescent="0.2">
      <c r="B18" s="180">
        <v>3</v>
      </c>
      <c r="C18" s="178" t="s">
        <v>547</v>
      </c>
      <c r="D18" s="179"/>
      <c r="E18" s="179"/>
    </row>
    <row r="19" spans="2:5" x14ac:dyDescent="0.2">
      <c r="B19" s="181"/>
      <c r="C19" s="62"/>
      <c r="D19" s="126" t="s">
        <v>548</v>
      </c>
      <c r="E19" s="126"/>
    </row>
    <row r="20" spans="2:5" x14ac:dyDescent="0.2">
      <c r="B20" s="181"/>
      <c r="C20" s="62"/>
      <c r="D20" s="126" t="s">
        <v>549</v>
      </c>
      <c r="E20" s="126"/>
    </row>
    <row r="21" spans="2:5" x14ac:dyDescent="0.2">
      <c r="B21" s="181"/>
      <c r="C21" s="62"/>
      <c r="D21" s="126" t="s">
        <v>202</v>
      </c>
      <c r="E21" s="126"/>
    </row>
    <row r="22" spans="2:5" x14ac:dyDescent="0.2">
      <c r="B22" s="181"/>
      <c r="C22" s="62"/>
      <c r="D22" s="126" t="s">
        <v>200</v>
      </c>
      <c r="E22" s="126"/>
    </row>
    <row r="23" spans="2:5" x14ac:dyDescent="0.2">
      <c r="B23" s="181"/>
      <c r="C23" s="62"/>
      <c r="D23" s="126" t="s">
        <v>203</v>
      </c>
      <c r="E23" s="126"/>
    </row>
    <row r="24" spans="2:5" x14ac:dyDescent="0.2">
      <c r="B24" s="181"/>
      <c r="C24" s="62"/>
      <c r="D24" s="126" t="s">
        <v>201</v>
      </c>
      <c r="E24" s="126"/>
    </row>
    <row r="25" spans="2:5" x14ac:dyDescent="0.2">
      <c r="B25" s="181"/>
      <c r="C25" s="62"/>
      <c r="D25" s="126" t="s">
        <v>204</v>
      </c>
      <c r="E25" s="126"/>
    </row>
  </sheetData>
  <mergeCells count="2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 ref="D14:E14"/>
    <mergeCell ref="D15:E15"/>
    <mergeCell ref="D16:E16"/>
    <mergeCell ref="D17:E17"/>
    <mergeCell ref="C18:E18"/>
    <mergeCell ref="D19:E19"/>
    <mergeCell ref="D25:E25"/>
    <mergeCell ref="D20:E20"/>
    <mergeCell ref="D21:E21"/>
    <mergeCell ref="D22:E22"/>
    <mergeCell ref="D23:E23"/>
    <mergeCell ref="D24:E2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x14ac:dyDescent="0.2"/>
  <cols>
    <col min="2" max="2" width="2.1640625" style="7" bestFit="1" customWidth="1"/>
    <col min="3" max="3" width="2.83203125" style="1" bestFit="1" customWidth="1"/>
    <col min="4" max="4" width="2.83203125" style="1" customWidth="1"/>
    <col min="5" max="5" width="114.5" style="1" customWidth="1"/>
  </cols>
  <sheetData>
    <row r="1" spans="2:6" ht="26.25" x14ac:dyDescent="0.2">
      <c r="B1" s="102" t="s">
        <v>228</v>
      </c>
      <c r="C1" s="103"/>
      <c r="D1" s="103"/>
      <c r="E1" s="103"/>
      <c r="F1" s="104"/>
    </row>
    <row r="2" spans="2:6" ht="20.25" x14ac:dyDescent="0.2">
      <c r="B2" s="105" t="s">
        <v>637</v>
      </c>
      <c r="C2" s="106"/>
      <c r="D2" s="106"/>
      <c r="E2" s="106"/>
      <c r="F2" s="107"/>
    </row>
    <row r="3" spans="2:6" ht="18" x14ac:dyDescent="0.2">
      <c r="B3" s="108" t="s">
        <v>229</v>
      </c>
      <c r="C3" s="109"/>
      <c r="D3" s="109"/>
      <c r="E3" s="109"/>
      <c r="F3" s="110"/>
    </row>
    <row r="4" spans="2:6" ht="26.25" x14ac:dyDescent="0.2">
      <c r="B4" s="187" t="s">
        <v>23</v>
      </c>
      <c r="C4" s="188"/>
      <c r="D4" s="188"/>
      <c r="E4" s="188"/>
      <c r="F4" s="189"/>
    </row>
    <row r="5" spans="2:6" ht="15.75" x14ac:dyDescent="0.2">
      <c r="B5" s="190" t="s">
        <v>36</v>
      </c>
      <c r="C5" s="191"/>
      <c r="D5" s="191"/>
      <c r="E5" s="191"/>
      <c r="F5" s="192"/>
    </row>
    <row r="6" spans="2:6" ht="15.75" x14ac:dyDescent="0.2">
      <c r="B6" s="198" t="s">
        <v>646</v>
      </c>
      <c r="C6" s="199"/>
      <c r="D6" s="199"/>
      <c r="E6" s="199"/>
      <c r="F6" s="64"/>
    </row>
    <row r="7" spans="2:6" ht="15.75" x14ac:dyDescent="0.2">
      <c r="B7" s="185" t="s">
        <v>645</v>
      </c>
      <c r="C7" s="186"/>
      <c r="D7" s="186"/>
      <c r="E7" s="186"/>
      <c r="F7" s="64"/>
    </row>
    <row r="8" spans="2:6" x14ac:dyDescent="0.2">
      <c r="B8" s="182">
        <v>1</v>
      </c>
      <c r="C8" s="209" t="s">
        <v>24</v>
      </c>
      <c r="D8" s="210"/>
      <c r="E8" s="210"/>
      <c r="F8" s="210"/>
    </row>
    <row r="9" spans="2:6" x14ac:dyDescent="0.2">
      <c r="B9" s="181"/>
      <c r="C9" s="62"/>
      <c r="D9" s="208" t="s">
        <v>25</v>
      </c>
      <c r="E9" s="208"/>
      <c r="F9" s="208"/>
    </row>
    <row r="10" spans="2:6" x14ac:dyDescent="0.2">
      <c r="B10" s="181"/>
      <c r="C10" s="62"/>
      <c r="D10" s="208" t="s">
        <v>26</v>
      </c>
      <c r="E10" s="208"/>
      <c r="F10" s="208"/>
    </row>
    <row r="11" spans="2:6" x14ac:dyDescent="0.2">
      <c r="B11" s="180">
        <v>2</v>
      </c>
      <c r="C11" s="211" t="s">
        <v>27</v>
      </c>
      <c r="D11" s="212"/>
      <c r="E11" s="212"/>
      <c r="F11" s="212"/>
    </row>
    <row r="12" spans="2:6" x14ac:dyDescent="0.2">
      <c r="B12" s="181"/>
      <c r="C12" s="9"/>
      <c r="D12" s="208" t="s">
        <v>25</v>
      </c>
      <c r="E12" s="208"/>
      <c r="F12" s="208"/>
    </row>
    <row r="13" spans="2:6" x14ac:dyDescent="0.2">
      <c r="B13" s="181"/>
      <c r="C13" s="9"/>
      <c r="D13" s="208" t="s">
        <v>26</v>
      </c>
      <c r="E13" s="208"/>
      <c r="F13" s="208"/>
    </row>
    <row r="14" spans="2:6" x14ac:dyDescent="0.2">
      <c r="B14" s="180">
        <v>3</v>
      </c>
      <c r="C14" s="211" t="s">
        <v>28</v>
      </c>
      <c r="D14" s="212"/>
      <c r="E14" s="212"/>
      <c r="F14" s="212"/>
    </row>
    <row r="15" spans="2:6" x14ac:dyDescent="0.2">
      <c r="B15" s="181"/>
      <c r="C15" s="181" t="s">
        <v>20</v>
      </c>
      <c r="D15" s="9"/>
      <c r="E15" s="208" t="s">
        <v>29</v>
      </c>
      <c r="F15" s="208"/>
    </row>
    <row r="16" spans="2:6" x14ac:dyDescent="0.2">
      <c r="B16" s="181"/>
      <c r="C16" s="181"/>
      <c r="D16" s="9"/>
      <c r="E16" s="208" t="s">
        <v>30</v>
      </c>
      <c r="F16" s="208"/>
    </row>
    <row r="17" spans="2:6" x14ac:dyDescent="0.2">
      <c r="B17" s="181"/>
      <c r="C17" s="181"/>
      <c r="D17" s="9"/>
      <c r="E17" s="208" t="s">
        <v>31</v>
      </c>
      <c r="F17" s="208"/>
    </row>
    <row r="18" spans="2:6" x14ac:dyDescent="0.2">
      <c r="B18" s="181"/>
      <c r="C18" s="181"/>
      <c r="D18" s="9"/>
      <c r="E18" s="208" t="s">
        <v>32</v>
      </c>
      <c r="F18" s="208"/>
    </row>
    <row r="19" spans="2:6" x14ac:dyDescent="0.2">
      <c r="B19" s="181"/>
      <c r="C19" s="181"/>
      <c r="D19" s="9"/>
      <c r="E19" s="208" t="s">
        <v>33</v>
      </c>
      <c r="F19" s="208"/>
    </row>
    <row r="20" spans="2:6" x14ac:dyDescent="0.2">
      <c r="B20" s="181"/>
      <c r="C20" s="181"/>
      <c r="D20" s="9"/>
      <c r="E20" s="208" t="s">
        <v>34</v>
      </c>
      <c r="F20" s="208"/>
    </row>
    <row r="21" spans="2:6" x14ac:dyDescent="0.2">
      <c r="B21" s="181"/>
      <c r="C21" s="181" t="s">
        <v>21</v>
      </c>
      <c r="D21" s="9"/>
      <c r="E21" s="208" t="s">
        <v>35</v>
      </c>
      <c r="F21" s="208"/>
    </row>
    <row r="22" spans="2:6" x14ac:dyDescent="0.2">
      <c r="B22" s="181"/>
      <c r="C22" s="181"/>
      <c r="D22" s="9"/>
      <c r="E22" s="208" t="s">
        <v>474</v>
      </c>
      <c r="F22" s="208"/>
    </row>
    <row r="23" spans="2:6" x14ac:dyDescent="0.2">
      <c r="B23" s="181"/>
      <c r="C23" s="181"/>
      <c r="D23" s="9"/>
      <c r="E23" s="208" t="s">
        <v>31</v>
      </c>
      <c r="F23" s="208"/>
    </row>
    <row r="24" spans="2:6" x14ac:dyDescent="0.2">
      <c r="B24" s="181"/>
      <c r="C24" s="181"/>
      <c r="D24" s="9"/>
      <c r="E24" s="208" t="s">
        <v>32</v>
      </c>
      <c r="F24" s="208"/>
    </row>
    <row r="25" spans="2:6" x14ac:dyDescent="0.2">
      <c r="B25" s="181"/>
      <c r="C25" s="181"/>
      <c r="D25" s="9"/>
      <c r="E25" s="208" t="s">
        <v>33</v>
      </c>
      <c r="F25" s="208"/>
    </row>
    <row r="26" spans="2:6" x14ac:dyDescent="0.2">
      <c r="B26" s="181"/>
      <c r="C26" s="181"/>
      <c r="D26" s="9"/>
      <c r="E26" s="208" t="s">
        <v>34</v>
      </c>
      <c r="F26" s="208"/>
    </row>
    <row r="27" spans="2:6" x14ac:dyDescent="0.2">
      <c r="B27" s="181"/>
      <c r="C27" s="181" t="s">
        <v>22</v>
      </c>
      <c r="D27" s="9"/>
      <c r="E27" s="208" t="s">
        <v>37</v>
      </c>
      <c r="F27" s="208"/>
    </row>
    <row r="28" spans="2:6" x14ac:dyDescent="0.2">
      <c r="B28" s="181"/>
      <c r="C28" s="181"/>
      <c r="D28" s="9"/>
      <c r="E28" s="208" t="s">
        <v>30</v>
      </c>
      <c r="F28" s="208"/>
    </row>
    <row r="29" spans="2:6" x14ac:dyDescent="0.2">
      <c r="B29" s="181"/>
      <c r="C29" s="181"/>
      <c r="D29" s="9"/>
      <c r="E29" s="208" t="s">
        <v>31</v>
      </c>
      <c r="F29" s="208"/>
    </row>
    <row r="30" spans="2:6" x14ac:dyDescent="0.2">
      <c r="B30" s="181"/>
      <c r="C30" s="181"/>
      <c r="D30" s="9"/>
      <c r="E30" s="208" t="s">
        <v>32</v>
      </c>
      <c r="F30" s="208"/>
    </row>
    <row r="31" spans="2:6" x14ac:dyDescent="0.2">
      <c r="B31" s="181"/>
      <c r="C31" s="181"/>
      <c r="D31" s="9"/>
      <c r="E31" s="208" t="s">
        <v>33</v>
      </c>
      <c r="F31" s="208"/>
    </row>
    <row r="32" spans="2:6" x14ac:dyDescent="0.2">
      <c r="B32" s="181"/>
      <c r="C32" s="181"/>
      <c r="D32" s="9"/>
      <c r="E32" s="208" t="s">
        <v>34</v>
      </c>
      <c r="F32" s="208"/>
    </row>
    <row r="33" spans="2:6" x14ac:dyDescent="0.2">
      <c r="B33" s="181"/>
      <c r="C33" s="181" t="s">
        <v>38</v>
      </c>
      <c r="D33" s="9"/>
      <c r="E33" s="208" t="s">
        <v>39</v>
      </c>
      <c r="F33" s="208"/>
    </row>
    <row r="34" spans="2:6" x14ac:dyDescent="0.2">
      <c r="B34" s="181"/>
      <c r="C34" s="181"/>
      <c r="D34" s="9"/>
      <c r="E34" s="208" t="s">
        <v>30</v>
      </c>
      <c r="F34" s="208"/>
    </row>
    <row r="35" spans="2:6" x14ac:dyDescent="0.2">
      <c r="B35" s="181"/>
      <c r="C35" s="181"/>
      <c r="D35" s="9"/>
      <c r="E35" s="208" t="s">
        <v>31</v>
      </c>
      <c r="F35" s="208"/>
    </row>
    <row r="36" spans="2:6" x14ac:dyDescent="0.2">
      <c r="B36" s="181"/>
      <c r="C36" s="181"/>
      <c r="D36" s="9"/>
      <c r="E36" s="208" t="s">
        <v>32</v>
      </c>
      <c r="F36" s="208"/>
    </row>
    <row r="37" spans="2:6" x14ac:dyDescent="0.2">
      <c r="B37" s="181"/>
      <c r="C37" s="181"/>
      <c r="D37" s="9"/>
      <c r="E37" s="208" t="s">
        <v>33</v>
      </c>
      <c r="F37" s="208"/>
    </row>
    <row r="38" spans="2:6" x14ac:dyDescent="0.2">
      <c r="B38" s="181"/>
      <c r="C38" s="181"/>
      <c r="D38" s="9"/>
      <c r="E38" s="208" t="s">
        <v>34</v>
      </c>
      <c r="F38" s="208"/>
    </row>
    <row r="39" spans="2:6" x14ac:dyDescent="0.2">
      <c r="B39" s="181"/>
      <c r="C39" s="181" t="s">
        <v>40</v>
      </c>
      <c r="D39" s="9"/>
      <c r="E39" s="208" t="s">
        <v>41</v>
      </c>
      <c r="F39" s="208"/>
    </row>
    <row r="40" spans="2:6" x14ac:dyDescent="0.2">
      <c r="B40" s="181"/>
      <c r="C40" s="181"/>
      <c r="D40" s="9"/>
      <c r="E40" s="208" t="s">
        <v>30</v>
      </c>
      <c r="F40" s="208"/>
    </row>
    <row r="41" spans="2:6" x14ac:dyDescent="0.2">
      <c r="B41" s="181"/>
      <c r="C41" s="181"/>
      <c r="D41" s="9"/>
      <c r="E41" s="208" t="s">
        <v>31</v>
      </c>
      <c r="F41" s="208"/>
    </row>
    <row r="42" spans="2:6" x14ac:dyDescent="0.2">
      <c r="B42" s="181"/>
      <c r="C42" s="181"/>
      <c r="D42" s="9"/>
      <c r="E42" s="208" t="s">
        <v>32</v>
      </c>
      <c r="F42" s="208"/>
    </row>
    <row r="43" spans="2:6" x14ac:dyDescent="0.2">
      <c r="B43" s="181"/>
      <c r="C43" s="181"/>
      <c r="D43" s="9"/>
      <c r="E43" s="208" t="s">
        <v>33</v>
      </c>
      <c r="F43" s="208"/>
    </row>
    <row r="44" spans="2:6" x14ac:dyDescent="0.2">
      <c r="B44" s="181"/>
      <c r="C44" s="181"/>
      <c r="D44" s="9"/>
      <c r="E44" s="208" t="s">
        <v>34</v>
      </c>
      <c r="F44" s="208"/>
    </row>
    <row r="45" spans="2:6" x14ac:dyDescent="0.2">
      <c r="B45" s="180">
        <v>4</v>
      </c>
      <c r="C45" s="211" t="s">
        <v>42</v>
      </c>
      <c r="D45" s="212"/>
      <c r="E45" s="212"/>
      <c r="F45" s="212"/>
    </row>
    <row r="46" spans="2:6" x14ac:dyDescent="0.2">
      <c r="B46" s="181"/>
      <c r="C46" s="8"/>
      <c r="D46" s="208" t="s">
        <v>43</v>
      </c>
      <c r="E46" s="208"/>
      <c r="F46" s="208"/>
    </row>
    <row r="47" spans="2:6" x14ac:dyDescent="0.2">
      <c r="B47" s="181"/>
      <c r="C47" s="8"/>
      <c r="D47" s="208" t="s">
        <v>44</v>
      </c>
      <c r="E47" s="208"/>
      <c r="F47" s="208"/>
    </row>
    <row r="48" spans="2:6" x14ac:dyDescent="0.2">
      <c r="B48" s="181"/>
      <c r="C48" s="8"/>
      <c r="D48" s="208" t="s">
        <v>45</v>
      </c>
      <c r="E48" s="208"/>
      <c r="F48" s="208"/>
    </row>
    <row r="49" spans="2:6" x14ac:dyDescent="0.2">
      <c r="B49" s="181"/>
      <c r="C49" s="8"/>
      <c r="D49" s="208" t="s">
        <v>34</v>
      </c>
      <c r="E49" s="208"/>
      <c r="F49" s="208"/>
    </row>
    <row r="50" spans="2:6" x14ac:dyDescent="0.2">
      <c r="B50" s="180">
        <v>5</v>
      </c>
      <c r="C50" s="211" t="s">
        <v>46</v>
      </c>
      <c r="D50" s="212"/>
      <c r="E50" s="212"/>
      <c r="F50" s="212"/>
    </row>
    <row r="51" spans="2:6" x14ac:dyDescent="0.2">
      <c r="B51" s="181"/>
      <c r="C51" s="8"/>
      <c r="D51" s="208" t="s">
        <v>43</v>
      </c>
      <c r="E51" s="208"/>
      <c r="F51" s="208"/>
    </row>
    <row r="52" spans="2:6" x14ac:dyDescent="0.2">
      <c r="B52" s="181"/>
      <c r="C52" s="8"/>
      <c r="D52" s="208" t="s">
        <v>44</v>
      </c>
      <c r="E52" s="208"/>
      <c r="F52" s="208"/>
    </row>
    <row r="53" spans="2:6" x14ac:dyDescent="0.2">
      <c r="B53" s="181"/>
      <c r="C53" s="8"/>
      <c r="D53" s="208" t="s">
        <v>45</v>
      </c>
      <c r="E53" s="208"/>
      <c r="F53" s="208"/>
    </row>
    <row r="54" spans="2:6" x14ac:dyDescent="0.2">
      <c r="B54" s="181"/>
      <c r="C54" s="8"/>
      <c r="D54" s="208" t="s">
        <v>34</v>
      </c>
      <c r="E54" s="208"/>
      <c r="F54" s="208"/>
    </row>
    <row r="55" spans="2:6" x14ac:dyDescent="0.2">
      <c r="B55" s="180">
        <v>6</v>
      </c>
      <c r="C55" s="211" t="s">
        <v>47</v>
      </c>
      <c r="D55" s="212"/>
      <c r="E55" s="212"/>
      <c r="F55" s="212"/>
    </row>
    <row r="56" spans="2:6" x14ac:dyDescent="0.2">
      <c r="B56" s="181"/>
      <c r="C56" s="8"/>
      <c r="D56" s="208" t="s">
        <v>25</v>
      </c>
      <c r="E56" s="208"/>
      <c r="F56" s="208"/>
    </row>
    <row r="57" spans="2:6" x14ac:dyDescent="0.2">
      <c r="B57" s="181"/>
      <c r="C57" s="8"/>
      <c r="D57" s="208" t="s">
        <v>26</v>
      </c>
      <c r="E57" s="208"/>
      <c r="F57" s="208"/>
    </row>
  </sheetData>
  <mergeCells count="68">
    <mergeCell ref="B6:E6"/>
    <mergeCell ref="B7:E7"/>
    <mergeCell ref="B1:F1"/>
    <mergeCell ref="B2:F2"/>
    <mergeCell ref="B3:F3"/>
    <mergeCell ref="B4:F4"/>
    <mergeCell ref="B5:F5"/>
    <mergeCell ref="B50:B54"/>
    <mergeCell ref="B55:B57"/>
    <mergeCell ref="D53:F53"/>
    <mergeCell ref="D54:F54"/>
    <mergeCell ref="C55:F55"/>
    <mergeCell ref="D56:F56"/>
    <mergeCell ref="D57:F57"/>
    <mergeCell ref="C50:F50"/>
    <mergeCell ref="D51:F51"/>
    <mergeCell ref="D52:F52"/>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E20:F20"/>
    <mergeCell ref="E21:F21"/>
    <mergeCell ref="E22:F22"/>
    <mergeCell ref="E23:F23"/>
    <mergeCell ref="E24:F24"/>
    <mergeCell ref="E31:F31"/>
    <mergeCell ref="E32:F32"/>
    <mergeCell ref="E33:F33"/>
    <mergeCell ref="E34:F34"/>
    <mergeCell ref="E35:F35"/>
    <mergeCell ref="E41:F41"/>
    <mergeCell ref="E42:F42"/>
    <mergeCell ref="E43:F43"/>
    <mergeCell ref="E44:F44"/>
    <mergeCell ref="E36:F36"/>
    <mergeCell ref="E37:F37"/>
    <mergeCell ref="E38:F38"/>
    <mergeCell ref="E39:F39"/>
    <mergeCell ref="E40:F40"/>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x14ac:dyDescent="0.2"/>
  <cols>
    <col min="2" max="2" width="3.1640625" style="7" bestFit="1" customWidth="1"/>
    <col min="3" max="3" width="5.1640625" style="1" bestFit="1" customWidth="1"/>
    <col min="4" max="4" width="101.6640625" style="1" customWidth="1"/>
  </cols>
  <sheetData>
    <row r="1" spans="2:5" ht="23.25" x14ac:dyDescent="0.2">
      <c r="B1" s="213" t="s">
        <v>228</v>
      </c>
      <c r="C1" s="214"/>
      <c r="D1" s="214"/>
      <c r="E1" s="215"/>
    </row>
    <row r="2" spans="2:5" ht="18" x14ac:dyDescent="0.2">
      <c r="B2" s="108" t="s">
        <v>637</v>
      </c>
      <c r="C2" s="109"/>
      <c r="D2" s="109"/>
      <c r="E2" s="110"/>
    </row>
    <row r="3" spans="2:5" ht="15.75" x14ac:dyDescent="0.2">
      <c r="B3" s="190" t="s">
        <v>229</v>
      </c>
      <c r="C3" s="191"/>
      <c r="D3" s="191"/>
      <c r="E3" s="192"/>
    </row>
    <row r="4" spans="2:5" ht="26.25" x14ac:dyDescent="0.2">
      <c r="B4" s="187" t="s">
        <v>568</v>
      </c>
      <c r="C4" s="188"/>
      <c r="D4" s="188"/>
      <c r="E4" s="189"/>
    </row>
    <row r="5" spans="2:5" ht="15.75" x14ac:dyDescent="0.2">
      <c r="B5" s="190" t="s">
        <v>551</v>
      </c>
      <c r="C5" s="191"/>
      <c r="D5" s="191"/>
      <c r="E5" s="192"/>
    </row>
    <row r="6" spans="2:5" ht="15.75" x14ac:dyDescent="0.2">
      <c r="B6" s="190" t="s">
        <v>179</v>
      </c>
      <c r="C6" s="191"/>
      <c r="D6" s="191"/>
      <c r="E6" s="192"/>
    </row>
    <row r="7" spans="2:5" ht="15.75" x14ac:dyDescent="0.2">
      <c r="B7" s="185" t="s">
        <v>645</v>
      </c>
      <c r="C7" s="186"/>
      <c r="D7" s="186"/>
      <c r="E7" s="64"/>
    </row>
    <row r="8" spans="2:5" x14ac:dyDescent="0.2">
      <c r="B8" s="182">
        <v>1</v>
      </c>
      <c r="C8" s="183" t="s">
        <v>569</v>
      </c>
      <c r="D8" s="184"/>
      <c r="E8" s="184"/>
    </row>
    <row r="9" spans="2:5" x14ac:dyDescent="0.2">
      <c r="B9" s="181"/>
      <c r="C9" s="62"/>
      <c r="D9" s="126" t="s">
        <v>601</v>
      </c>
      <c r="E9" s="126"/>
    </row>
    <row r="10" spans="2:5" x14ac:dyDescent="0.2">
      <c r="B10" s="181"/>
      <c r="C10" s="62"/>
      <c r="D10" s="126" t="s">
        <v>570</v>
      </c>
      <c r="E10" s="126"/>
    </row>
    <row r="11" spans="2:5" x14ac:dyDescent="0.2">
      <c r="B11" s="181"/>
      <c r="C11" s="62"/>
      <c r="D11" s="126" t="s">
        <v>571</v>
      </c>
      <c r="E11" s="126"/>
    </row>
    <row r="12" spans="2:5" x14ac:dyDescent="0.2">
      <c r="B12" s="181"/>
      <c r="C12" s="62"/>
      <c r="D12" s="126" t="s">
        <v>572</v>
      </c>
      <c r="E12" s="126"/>
    </row>
    <row r="13" spans="2:5" x14ac:dyDescent="0.2">
      <c r="B13" s="181"/>
      <c r="C13" s="62"/>
      <c r="D13" s="126" t="s">
        <v>573</v>
      </c>
      <c r="E13" s="126"/>
    </row>
    <row r="14" spans="2:5" x14ac:dyDescent="0.2">
      <c r="B14" s="181"/>
      <c r="C14" s="62"/>
      <c r="D14" s="126" t="s">
        <v>574</v>
      </c>
      <c r="E14" s="126"/>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x14ac:dyDescent="0.2"/>
  <cols>
    <col min="2" max="2" width="3.1640625" style="7" bestFit="1" customWidth="1"/>
    <col min="3" max="3" width="5.1640625" style="1" bestFit="1" customWidth="1"/>
    <col min="4" max="4" width="100" style="1" customWidth="1"/>
  </cols>
  <sheetData>
    <row r="1" spans="2:5" ht="23.25" x14ac:dyDescent="0.2">
      <c r="B1" s="213" t="s">
        <v>228</v>
      </c>
      <c r="C1" s="214"/>
      <c r="D1" s="214"/>
      <c r="E1" s="215"/>
    </row>
    <row r="2" spans="2:5" ht="18" x14ac:dyDescent="0.2">
      <c r="B2" s="108" t="s">
        <v>637</v>
      </c>
      <c r="C2" s="109"/>
      <c r="D2" s="109"/>
      <c r="E2" s="110"/>
    </row>
    <row r="3" spans="2:5" ht="15.75" x14ac:dyDescent="0.2">
      <c r="B3" s="190" t="s">
        <v>229</v>
      </c>
      <c r="C3" s="191"/>
      <c r="D3" s="191"/>
      <c r="E3" s="192"/>
    </row>
    <row r="4" spans="2:5" ht="26.25" x14ac:dyDescent="0.2">
      <c r="B4" s="187" t="s">
        <v>475</v>
      </c>
      <c r="C4" s="188"/>
      <c r="D4" s="188"/>
      <c r="E4" s="189"/>
    </row>
    <row r="5" spans="2:5" ht="15.75" x14ac:dyDescent="0.2">
      <c r="B5" s="190" t="s">
        <v>476</v>
      </c>
      <c r="C5" s="191"/>
      <c r="D5" s="191"/>
      <c r="E5" s="192"/>
    </row>
    <row r="6" spans="2:5" ht="15.75" x14ac:dyDescent="0.2">
      <c r="B6" s="190" t="s">
        <v>179</v>
      </c>
      <c r="C6" s="191"/>
      <c r="D6" s="191"/>
      <c r="E6" s="192"/>
    </row>
    <row r="7" spans="2:5" ht="15.75" x14ac:dyDescent="0.2">
      <c r="B7" s="185" t="s">
        <v>645</v>
      </c>
      <c r="C7" s="186"/>
      <c r="D7" s="186"/>
      <c r="E7" s="64"/>
    </row>
    <row r="8" spans="2:5" x14ac:dyDescent="0.2">
      <c r="B8" s="182">
        <v>1</v>
      </c>
      <c r="C8" s="183" t="s">
        <v>181</v>
      </c>
      <c r="D8" s="184"/>
      <c r="E8" s="184"/>
    </row>
    <row r="9" spans="2:5" x14ac:dyDescent="0.2">
      <c r="B9" s="181"/>
      <c r="C9" s="62"/>
      <c r="D9" s="126" t="s">
        <v>182</v>
      </c>
      <c r="E9" s="126"/>
    </row>
    <row r="10" spans="2:5" x14ac:dyDescent="0.2">
      <c r="B10" s="181"/>
      <c r="C10" s="62"/>
      <c r="D10" s="126" t="s">
        <v>183</v>
      </c>
      <c r="E10" s="126"/>
    </row>
    <row r="11" spans="2:5" x14ac:dyDescent="0.2">
      <c r="B11" s="181"/>
      <c r="C11" s="62"/>
      <c r="D11" s="126" t="s">
        <v>184</v>
      </c>
      <c r="E11" s="126"/>
    </row>
    <row r="12" spans="2:5" x14ac:dyDescent="0.2">
      <c r="B12" s="181"/>
      <c r="C12" s="62"/>
      <c r="D12" s="126" t="s">
        <v>185</v>
      </c>
      <c r="E12" s="126"/>
    </row>
    <row r="13" spans="2:5" x14ac:dyDescent="0.2">
      <c r="B13" s="181"/>
      <c r="C13" s="62"/>
      <c r="D13" s="126" t="s">
        <v>186</v>
      </c>
      <c r="E13" s="126"/>
    </row>
    <row r="14" spans="2:5" x14ac:dyDescent="0.2">
      <c r="B14" s="180">
        <v>2</v>
      </c>
      <c r="C14" s="178" t="s">
        <v>187</v>
      </c>
      <c r="D14" s="179"/>
      <c r="E14" s="179"/>
    </row>
    <row r="15" spans="2:5" x14ac:dyDescent="0.2">
      <c r="B15" s="181"/>
      <c r="C15" s="62"/>
      <c r="D15" s="126" t="s">
        <v>188</v>
      </c>
      <c r="E15" s="126"/>
    </row>
    <row r="16" spans="2:5" x14ac:dyDescent="0.2">
      <c r="B16" s="181"/>
      <c r="C16" s="62"/>
      <c r="D16" s="126" t="s">
        <v>189</v>
      </c>
      <c r="E16" s="126"/>
    </row>
    <row r="17" spans="2:5" x14ac:dyDescent="0.2">
      <c r="B17" s="181"/>
      <c r="C17" s="62"/>
      <c r="D17" s="126" t="s">
        <v>190</v>
      </c>
      <c r="E17" s="126"/>
    </row>
    <row r="18" spans="2:5" x14ac:dyDescent="0.2">
      <c r="B18" s="181"/>
      <c r="C18" s="62"/>
      <c r="D18" s="126" t="s">
        <v>191</v>
      </c>
      <c r="E18" s="126"/>
    </row>
    <row r="19" spans="2:5" x14ac:dyDescent="0.2">
      <c r="B19" s="181"/>
      <c r="C19" s="62"/>
      <c r="D19" s="126" t="s">
        <v>192</v>
      </c>
      <c r="E19" s="126"/>
    </row>
    <row r="20" spans="2:5" x14ac:dyDescent="0.2">
      <c r="B20" s="180">
        <v>3</v>
      </c>
      <c r="C20" s="178" t="s">
        <v>193</v>
      </c>
      <c r="D20" s="179"/>
      <c r="E20" s="179"/>
    </row>
    <row r="21" spans="2:5" x14ac:dyDescent="0.2">
      <c r="B21" s="181"/>
      <c r="C21" s="62"/>
      <c r="D21" s="126" t="s">
        <v>194</v>
      </c>
      <c r="E21" s="126"/>
    </row>
    <row r="22" spans="2:5" x14ac:dyDescent="0.2">
      <c r="B22" s="181"/>
      <c r="C22" s="62"/>
      <c r="D22" s="126" t="s">
        <v>195</v>
      </c>
      <c r="E22" s="126"/>
    </row>
    <row r="23" spans="2:5" x14ac:dyDescent="0.2">
      <c r="B23" s="181"/>
      <c r="C23" s="62"/>
      <c r="D23" s="126" t="s">
        <v>196</v>
      </c>
      <c r="E23" s="126"/>
    </row>
    <row r="24" spans="2:5" x14ac:dyDescent="0.2">
      <c r="B24" s="180">
        <v>1</v>
      </c>
      <c r="C24" s="178" t="s">
        <v>477</v>
      </c>
      <c r="D24" s="179"/>
      <c r="E24" s="179"/>
    </row>
    <row r="25" spans="2:5" x14ac:dyDescent="0.2">
      <c r="B25" s="181"/>
      <c r="C25" s="62"/>
      <c r="D25" s="126" t="s">
        <v>478</v>
      </c>
      <c r="E25" s="126"/>
    </row>
    <row r="26" spans="2:5" x14ac:dyDescent="0.2">
      <c r="B26" s="181"/>
      <c r="C26" s="62"/>
      <c r="D26" s="126" t="s">
        <v>479</v>
      </c>
      <c r="E26" s="126"/>
    </row>
    <row r="27" spans="2:5" x14ac:dyDescent="0.2">
      <c r="B27" s="181"/>
      <c r="C27" s="62"/>
      <c r="D27" s="126" t="s">
        <v>480</v>
      </c>
      <c r="E27" s="126"/>
    </row>
    <row r="28" spans="2:5" x14ac:dyDescent="0.2">
      <c r="B28" s="181"/>
      <c r="C28" s="62"/>
      <c r="D28" s="126" t="s">
        <v>481</v>
      </c>
      <c r="E28" s="126"/>
    </row>
    <row r="29" spans="2:5" x14ac:dyDescent="0.2">
      <c r="B29" s="181"/>
      <c r="C29" s="62"/>
      <c r="D29" s="126" t="s">
        <v>470</v>
      </c>
      <c r="E29" s="126"/>
    </row>
    <row r="30" spans="2:5" x14ac:dyDescent="0.2">
      <c r="B30" s="180">
        <v>2</v>
      </c>
      <c r="C30" s="178" t="s">
        <v>482</v>
      </c>
      <c r="D30" s="179"/>
      <c r="E30" s="179"/>
    </row>
    <row r="31" spans="2:5" x14ac:dyDescent="0.2">
      <c r="B31" s="181"/>
      <c r="C31" s="62"/>
      <c r="D31" s="126" t="s">
        <v>483</v>
      </c>
      <c r="E31" s="126"/>
    </row>
    <row r="32" spans="2:5" x14ac:dyDescent="0.2">
      <c r="B32" s="181"/>
      <c r="C32" s="62"/>
      <c r="D32" s="126" t="s">
        <v>484</v>
      </c>
      <c r="E32" s="126"/>
    </row>
    <row r="33" spans="2:5" x14ac:dyDescent="0.2">
      <c r="B33" s="181"/>
      <c r="C33" s="62"/>
      <c r="D33" s="126" t="s">
        <v>485</v>
      </c>
      <c r="E33" s="126"/>
    </row>
    <row r="34" spans="2:5" x14ac:dyDescent="0.2">
      <c r="B34" s="181"/>
      <c r="C34" s="62"/>
      <c r="D34" s="126" t="s">
        <v>26</v>
      </c>
      <c r="E34" s="126"/>
    </row>
    <row r="35" spans="2:5" x14ac:dyDescent="0.2">
      <c r="B35" s="180">
        <v>3</v>
      </c>
      <c r="C35" s="178" t="s">
        <v>486</v>
      </c>
      <c r="D35" s="179"/>
      <c r="E35" s="179"/>
    </row>
    <row r="36" spans="2:5" x14ac:dyDescent="0.2">
      <c r="B36" s="181"/>
      <c r="C36" s="62"/>
      <c r="D36" s="126" t="s">
        <v>487</v>
      </c>
      <c r="E36" s="126"/>
    </row>
    <row r="37" spans="2:5" x14ac:dyDescent="0.2">
      <c r="B37" s="181"/>
      <c r="C37" s="62"/>
      <c r="D37" s="126" t="s">
        <v>488</v>
      </c>
      <c r="E37" s="126"/>
    </row>
    <row r="38" spans="2:5" x14ac:dyDescent="0.2">
      <c r="B38" s="181"/>
      <c r="C38" s="62"/>
      <c r="D38" s="126" t="s">
        <v>489</v>
      </c>
      <c r="E38" s="126"/>
    </row>
    <row r="39" spans="2:5" x14ac:dyDescent="0.2">
      <c r="B39" s="181"/>
      <c r="C39" s="62"/>
      <c r="D39" s="126" t="s">
        <v>490</v>
      </c>
      <c r="E39" s="126"/>
    </row>
    <row r="40" spans="2:5" x14ac:dyDescent="0.2">
      <c r="B40" s="181"/>
      <c r="C40" s="62"/>
      <c r="D40" s="126" t="s">
        <v>491</v>
      </c>
      <c r="E40" s="126"/>
    </row>
    <row r="41" spans="2:5" x14ac:dyDescent="0.2">
      <c r="B41" s="181"/>
      <c r="C41" s="62"/>
      <c r="D41" s="126" t="s">
        <v>492</v>
      </c>
      <c r="E41" s="126"/>
    </row>
    <row r="42" spans="2:5" x14ac:dyDescent="0.2">
      <c r="B42" s="180">
        <v>4</v>
      </c>
      <c r="C42" s="178" t="s">
        <v>493</v>
      </c>
      <c r="D42" s="179"/>
      <c r="E42" s="179"/>
    </row>
    <row r="43" spans="2:5" x14ac:dyDescent="0.2">
      <c r="B43" s="181"/>
      <c r="C43" s="62"/>
      <c r="D43" s="126" t="s">
        <v>494</v>
      </c>
      <c r="E43" s="126"/>
    </row>
    <row r="44" spans="2:5" x14ac:dyDescent="0.2">
      <c r="B44" s="181"/>
      <c r="C44" s="62"/>
      <c r="D44" s="126" t="s">
        <v>495</v>
      </c>
      <c r="E44" s="126"/>
    </row>
    <row r="45" spans="2:5" x14ac:dyDescent="0.2">
      <c r="B45" s="181"/>
      <c r="C45" s="62"/>
      <c r="D45" s="126" t="s">
        <v>496</v>
      </c>
      <c r="E45" s="126"/>
    </row>
    <row r="46" spans="2:5" x14ac:dyDescent="0.2">
      <c r="B46" s="181"/>
      <c r="C46" s="62"/>
      <c r="D46" s="126" t="s">
        <v>497</v>
      </c>
      <c r="E46" s="126"/>
    </row>
    <row r="47" spans="2:5" x14ac:dyDescent="0.2">
      <c r="B47" s="181"/>
      <c r="C47" s="62"/>
      <c r="D47" s="126" t="s">
        <v>498</v>
      </c>
      <c r="E47" s="126"/>
    </row>
    <row r="48" spans="2:5" x14ac:dyDescent="0.2">
      <c r="B48" s="181"/>
      <c r="C48" s="62"/>
      <c r="D48" s="126" t="s">
        <v>491</v>
      </c>
      <c r="E48" s="126"/>
    </row>
    <row r="49" spans="2:5" x14ac:dyDescent="0.2">
      <c r="B49" s="181"/>
      <c r="C49" s="62"/>
      <c r="D49" s="126" t="s">
        <v>492</v>
      </c>
      <c r="E49" s="126"/>
    </row>
    <row r="50" spans="2:5" x14ac:dyDescent="0.2">
      <c r="B50" s="180">
        <v>5</v>
      </c>
      <c r="C50" s="178" t="s">
        <v>499</v>
      </c>
      <c r="D50" s="179"/>
      <c r="E50" s="179"/>
    </row>
    <row r="51" spans="2:5" x14ac:dyDescent="0.2">
      <c r="B51" s="181"/>
      <c r="C51" s="62"/>
      <c r="D51" s="126" t="s">
        <v>500</v>
      </c>
      <c r="E51" s="126"/>
    </row>
    <row r="52" spans="2:5" x14ac:dyDescent="0.2">
      <c r="B52" s="181"/>
      <c r="C52" s="62"/>
      <c r="D52" s="126" t="s">
        <v>501</v>
      </c>
      <c r="E52" s="126"/>
    </row>
    <row r="53" spans="2:5" x14ac:dyDescent="0.2">
      <c r="B53" s="181"/>
      <c r="C53" s="62"/>
      <c r="D53" s="126" t="s">
        <v>497</v>
      </c>
      <c r="E53" s="126"/>
    </row>
    <row r="54" spans="2:5" x14ac:dyDescent="0.2">
      <c r="B54" s="181"/>
      <c r="C54" s="62"/>
      <c r="D54" s="126" t="s">
        <v>498</v>
      </c>
      <c r="E54" s="126"/>
    </row>
    <row r="55" spans="2:5" x14ac:dyDescent="0.2">
      <c r="B55" s="181"/>
      <c r="C55" s="62"/>
      <c r="D55" s="126" t="s">
        <v>502</v>
      </c>
      <c r="E55" s="126"/>
    </row>
    <row r="56" spans="2:5" x14ac:dyDescent="0.2">
      <c r="B56" s="181"/>
      <c r="C56" s="62"/>
      <c r="D56" s="126" t="s">
        <v>492</v>
      </c>
      <c r="E56" s="126"/>
    </row>
    <row r="57" spans="2:5" x14ac:dyDescent="0.2">
      <c r="B57" s="180">
        <v>6</v>
      </c>
      <c r="C57" s="178" t="s">
        <v>503</v>
      </c>
      <c r="D57" s="179"/>
      <c r="E57" s="179"/>
    </row>
    <row r="58" spans="2:5" x14ac:dyDescent="0.2">
      <c r="B58" s="181"/>
      <c r="C58" s="62"/>
      <c r="D58" s="126" t="s">
        <v>504</v>
      </c>
      <c r="E58" s="126"/>
    </row>
    <row r="59" spans="2:5" x14ac:dyDescent="0.2">
      <c r="B59" s="181"/>
      <c r="C59" s="62"/>
      <c r="D59" s="126" t="s">
        <v>505</v>
      </c>
      <c r="E59" s="126"/>
    </row>
    <row r="60" spans="2:5" x14ac:dyDescent="0.2">
      <c r="B60" s="181"/>
      <c r="C60" s="62"/>
      <c r="D60" s="126" t="s">
        <v>489</v>
      </c>
      <c r="E60" s="126"/>
    </row>
    <row r="61" spans="2:5" x14ac:dyDescent="0.2">
      <c r="B61" s="181"/>
      <c r="C61" s="62"/>
      <c r="D61" s="126" t="s">
        <v>506</v>
      </c>
      <c r="E61" s="126"/>
    </row>
    <row r="62" spans="2:5" x14ac:dyDescent="0.2">
      <c r="B62" s="181"/>
      <c r="C62" s="62"/>
      <c r="D62" s="126" t="s">
        <v>491</v>
      </c>
      <c r="E62" s="126"/>
    </row>
    <row r="63" spans="2:5" x14ac:dyDescent="0.2">
      <c r="B63" s="181"/>
      <c r="C63" s="62"/>
      <c r="D63" s="126" t="s">
        <v>492</v>
      </c>
      <c r="E63" s="126"/>
    </row>
    <row r="64" spans="2:5" x14ac:dyDescent="0.2">
      <c r="B64" s="180">
        <v>7</v>
      </c>
      <c r="C64" s="178" t="s">
        <v>507</v>
      </c>
      <c r="D64" s="179"/>
      <c r="E64" s="179"/>
    </row>
    <row r="65" spans="2:5" x14ac:dyDescent="0.2">
      <c r="B65" s="181"/>
      <c r="C65" s="62"/>
      <c r="D65" s="126" t="s">
        <v>508</v>
      </c>
      <c r="E65" s="126"/>
    </row>
    <row r="66" spans="2:5" x14ac:dyDescent="0.2">
      <c r="B66" s="181"/>
      <c r="C66" s="62"/>
      <c r="D66" s="126" t="s">
        <v>509</v>
      </c>
      <c r="E66" s="126"/>
    </row>
    <row r="67" spans="2:5" x14ac:dyDescent="0.2">
      <c r="B67" s="181"/>
      <c r="C67" s="62"/>
      <c r="D67" s="126" t="s">
        <v>510</v>
      </c>
      <c r="E67" s="126"/>
    </row>
    <row r="68" spans="2:5" x14ac:dyDescent="0.2">
      <c r="B68" s="181"/>
      <c r="C68" s="62"/>
      <c r="D68" s="126" t="s">
        <v>511</v>
      </c>
      <c r="E68" s="126"/>
    </row>
    <row r="69" spans="2:5" x14ac:dyDescent="0.2">
      <c r="B69" s="181"/>
      <c r="C69" s="62"/>
      <c r="D69" s="126" t="s">
        <v>512</v>
      </c>
      <c r="E69" s="126"/>
    </row>
    <row r="70" spans="2:5" x14ac:dyDescent="0.2">
      <c r="B70" s="181"/>
      <c r="C70" s="62"/>
      <c r="D70" s="126" t="s">
        <v>26</v>
      </c>
      <c r="E70" s="126"/>
    </row>
    <row r="71" spans="2:5" x14ac:dyDescent="0.2">
      <c r="B71" s="180" t="s">
        <v>513</v>
      </c>
      <c r="C71" s="178" t="s">
        <v>514</v>
      </c>
      <c r="D71" s="179"/>
      <c r="E71" s="179"/>
    </row>
    <row r="72" spans="2:5" x14ac:dyDescent="0.2">
      <c r="B72" s="181"/>
      <c r="C72" s="158"/>
      <c r="D72" s="158"/>
      <c r="E72" s="158"/>
    </row>
  </sheetData>
  <mergeCells count="83">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57:B63"/>
    <mergeCell ref="B64:B70"/>
    <mergeCell ref="B71:B72"/>
    <mergeCell ref="C57:E57"/>
    <mergeCell ref="D58:E58"/>
    <mergeCell ref="D59:E59"/>
    <mergeCell ref="D60:E60"/>
    <mergeCell ref="D61:E61"/>
    <mergeCell ref="D62:E62"/>
    <mergeCell ref="D63:E63"/>
    <mergeCell ref="C64:E64"/>
    <mergeCell ref="D65:E65"/>
    <mergeCell ref="D15:E15"/>
    <mergeCell ref="D16:E16"/>
    <mergeCell ref="D17:E17"/>
    <mergeCell ref="D18:E18"/>
    <mergeCell ref="D19:E19"/>
    <mergeCell ref="D33:E33"/>
    <mergeCell ref="D34:E34"/>
    <mergeCell ref="C35:E35"/>
    <mergeCell ref="D36:E36"/>
    <mergeCell ref="D47:E47"/>
    <mergeCell ref="D51:E51"/>
    <mergeCell ref="D52:E52"/>
    <mergeCell ref="D53:E53"/>
    <mergeCell ref="D54:E54"/>
    <mergeCell ref="D55:E55"/>
    <mergeCell ref="D56:E56"/>
    <mergeCell ref="C71:E71"/>
    <mergeCell ref="C72:E72"/>
    <mergeCell ref="D66:E66"/>
    <mergeCell ref="D67:E67"/>
    <mergeCell ref="D68:E68"/>
    <mergeCell ref="D69:E69"/>
    <mergeCell ref="D70:E7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C143"/>
  <sheetViews>
    <sheetView showGridLines="0" tabSelected="1" topLeftCell="F1" zoomScaleNormal="100" workbookViewId="0">
      <pane ySplit="5" topLeftCell="A57" activePane="bottomLeft" state="frozen"/>
      <selection pane="bottomLeft" activeCell="G62" sqref="G62:G64"/>
    </sheetView>
  </sheetViews>
  <sheetFormatPr baseColWidth="10" defaultRowHeight="11.25" x14ac:dyDescent="0.2"/>
  <cols>
    <col min="1" max="1" width="9.6640625" style="7" customWidth="1"/>
    <col min="2" max="2" width="26.83203125" style="1" customWidth="1"/>
    <col min="3" max="3" width="5.83203125" style="7" customWidth="1"/>
    <col min="4" max="4" width="29.5" style="1" bestFit="1" customWidth="1"/>
    <col min="5" max="5" width="11.33203125" style="7" customWidth="1"/>
    <col min="6" max="6" width="17" style="1" customWidth="1"/>
    <col min="7" max="7" width="18.6640625" style="1" customWidth="1"/>
    <col min="8" max="8" width="63.83203125" style="17" customWidth="1"/>
    <col min="9" max="9" width="16.6640625" style="16" bestFit="1" customWidth="1"/>
    <col min="10" max="10" width="9" style="16" bestFit="1" customWidth="1"/>
    <col min="11" max="11" width="10.5" style="16" customWidth="1"/>
    <col min="12" max="12" width="9" style="16" bestFit="1" customWidth="1"/>
    <col min="13" max="25" width="10.5" style="16" customWidth="1"/>
    <col min="26" max="26" width="10.5" style="1" customWidth="1"/>
    <col min="27" max="27" width="74.33203125" style="2" customWidth="1"/>
  </cols>
  <sheetData>
    <row r="1" spans="1:29" ht="26.25" x14ac:dyDescent="0.2">
      <c r="A1" s="159" t="s">
        <v>228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row>
    <row r="2" spans="1:29" ht="20.25" x14ac:dyDescent="0.2">
      <c r="A2" s="160" t="s">
        <v>637</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row>
    <row r="3" spans="1:29" ht="18" x14ac:dyDescent="0.2">
      <c r="A3" s="161" t="s">
        <v>229</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row>
    <row r="4" spans="1:29" ht="15.75" x14ac:dyDescent="0.2">
      <c r="A4" s="162" t="s">
        <v>230</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row>
    <row r="5" spans="1:29" x14ac:dyDescent="0.2">
      <c r="A5" s="4" t="s">
        <v>605</v>
      </c>
      <c r="B5" s="4" t="s">
        <v>108</v>
      </c>
      <c r="C5" s="4" t="s">
        <v>581</v>
      </c>
      <c r="D5" s="114" t="s">
        <v>8</v>
      </c>
      <c r="E5" s="115"/>
      <c r="F5" s="4" t="s">
        <v>2</v>
      </c>
      <c r="G5" s="4" t="s">
        <v>575</v>
      </c>
      <c r="H5" s="4" t="s">
        <v>62</v>
      </c>
      <c r="I5" s="14" t="s">
        <v>51</v>
      </c>
      <c r="J5" s="168"/>
      <c r="K5" s="168"/>
      <c r="L5" s="168"/>
      <c r="M5" s="168"/>
      <c r="N5" s="168"/>
      <c r="O5" s="168"/>
      <c r="P5" s="168"/>
      <c r="Q5" s="168"/>
      <c r="R5" s="168"/>
      <c r="S5" s="168"/>
      <c r="T5" s="168"/>
      <c r="U5" s="168"/>
      <c r="V5" s="168"/>
      <c r="W5" s="168"/>
      <c r="X5" s="168"/>
      <c r="Y5" s="168"/>
      <c r="Z5" s="168"/>
      <c r="AA5" s="4" t="s">
        <v>118</v>
      </c>
    </row>
    <row r="6" spans="1:29" hidden="1" x14ac:dyDescent="0.2">
      <c r="A6" s="142"/>
      <c r="B6" s="143"/>
      <c r="C6" s="144"/>
      <c r="D6" s="69" t="s">
        <v>651</v>
      </c>
      <c r="E6" s="70"/>
      <c r="F6" s="142"/>
      <c r="G6" s="143"/>
      <c r="H6" s="143"/>
      <c r="I6" s="143"/>
      <c r="J6" s="143"/>
      <c r="K6" s="143"/>
      <c r="L6" s="143"/>
      <c r="M6" s="143"/>
      <c r="N6" s="143"/>
      <c r="O6" s="143"/>
      <c r="P6" s="143"/>
      <c r="Q6" s="143"/>
      <c r="R6" s="143"/>
      <c r="S6" s="143"/>
      <c r="T6" s="143"/>
      <c r="U6" s="143"/>
      <c r="V6" s="143"/>
      <c r="W6" s="143"/>
      <c r="X6" s="143"/>
      <c r="Y6" s="143"/>
      <c r="Z6" s="143"/>
      <c r="AA6" s="144"/>
    </row>
    <row r="7" spans="1:29" hidden="1" x14ac:dyDescent="0.2">
      <c r="A7" s="145"/>
      <c r="B7" s="146"/>
      <c r="C7" s="147"/>
      <c r="D7" s="46" t="s">
        <v>653</v>
      </c>
      <c r="E7" s="71"/>
      <c r="F7" s="145"/>
      <c r="G7" s="146"/>
      <c r="H7" s="146"/>
      <c r="I7" s="146"/>
      <c r="J7" s="146"/>
      <c r="K7" s="146"/>
      <c r="L7" s="146"/>
      <c r="M7" s="146"/>
      <c r="N7" s="146"/>
      <c r="O7" s="146"/>
      <c r="P7" s="146"/>
      <c r="Q7" s="146"/>
      <c r="R7" s="146"/>
      <c r="S7" s="146"/>
      <c r="T7" s="146"/>
      <c r="U7" s="146"/>
      <c r="V7" s="146"/>
      <c r="W7" s="146"/>
      <c r="X7" s="146"/>
      <c r="Y7" s="146"/>
      <c r="Z7" s="146"/>
      <c r="AA7" s="147"/>
    </row>
    <row r="8" spans="1:29" hidden="1" x14ac:dyDescent="0.2">
      <c r="A8" s="145"/>
      <c r="B8" s="146"/>
      <c r="C8" s="147"/>
      <c r="D8" s="46" t="s">
        <v>9</v>
      </c>
      <c r="E8" s="71"/>
      <c r="F8" s="145"/>
      <c r="G8" s="146"/>
      <c r="H8" s="146"/>
      <c r="I8" s="146"/>
      <c r="J8" s="146"/>
      <c r="K8" s="146"/>
      <c r="L8" s="146"/>
      <c r="M8" s="146"/>
      <c r="N8" s="146"/>
      <c r="O8" s="146"/>
      <c r="P8" s="146"/>
      <c r="Q8" s="146"/>
      <c r="R8" s="146"/>
      <c r="S8" s="146"/>
      <c r="T8" s="146"/>
      <c r="U8" s="146"/>
      <c r="V8" s="146"/>
      <c r="W8" s="146"/>
      <c r="X8" s="146"/>
      <c r="Y8" s="146"/>
      <c r="Z8" s="146"/>
      <c r="AA8" s="147"/>
    </row>
    <row r="9" spans="1:29" hidden="1" x14ac:dyDescent="0.2">
      <c r="A9" s="145"/>
      <c r="B9" s="146"/>
      <c r="C9" s="147"/>
      <c r="D9" s="46" t="s">
        <v>650</v>
      </c>
      <c r="E9" s="71"/>
      <c r="F9" s="145"/>
      <c r="G9" s="146"/>
      <c r="H9" s="146"/>
      <c r="I9" s="146"/>
      <c r="J9" s="146"/>
      <c r="K9" s="146"/>
      <c r="L9" s="146"/>
      <c r="M9" s="146"/>
      <c r="N9" s="146"/>
      <c r="O9" s="146"/>
      <c r="P9" s="146"/>
      <c r="Q9" s="146"/>
      <c r="R9" s="146"/>
      <c r="S9" s="146"/>
      <c r="T9" s="146"/>
      <c r="U9" s="146"/>
      <c r="V9" s="146"/>
      <c r="W9" s="146"/>
      <c r="X9" s="146"/>
      <c r="Y9" s="146"/>
      <c r="Z9" s="146"/>
      <c r="AA9" s="147"/>
    </row>
    <row r="10" spans="1:29" hidden="1" x14ac:dyDescent="0.2">
      <c r="A10" s="148"/>
      <c r="B10" s="149"/>
      <c r="C10" s="150"/>
      <c r="D10" s="46" t="s">
        <v>670</v>
      </c>
      <c r="E10" s="71"/>
      <c r="F10" s="148"/>
      <c r="G10" s="149"/>
      <c r="H10" s="149"/>
      <c r="I10" s="149"/>
      <c r="J10" s="149"/>
      <c r="K10" s="149"/>
      <c r="L10" s="149"/>
      <c r="M10" s="149"/>
      <c r="N10" s="149"/>
      <c r="O10" s="149"/>
      <c r="P10" s="149"/>
      <c r="Q10" s="149"/>
      <c r="R10" s="149"/>
      <c r="S10" s="149"/>
      <c r="T10" s="149"/>
      <c r="U10" s="149"/>
      <c r="V10" s="149"/>
      <c r="W10" s="149"/>
      <c r="X10" s="149"/>
      <c r="Y10" s="149"/>
      <c r="Z10" s="149"/>
      <c r="AA10" s="150"/>
    </row>
    <row r="11" spans="1:29" x14ac:dyDescent="0.2">
      <c r="A11" s="151" t="s">
        <v>7</v>
      </c>
      <c r="B11" s="123" t="s">
        <v>0</v>
      </c>
      <c r="C11" s="165">
        <v>2010</v>
      </c>
      <c r="D11" s="120" t="s">
        <v>650</v>
      </c>
      <c r="E11" s="117" t="str">
        <f>IF(D11="País","Nivel incorrecto",IF(D11="Entidad","Nivel incorrecto",""))</f>
        <v/>
      </c>
      <c r="F11" s="10" t="s">
        <v>3</v>
      </c>
      <c r="G11" s="44" t="s">
        <v>576</v>
      </c>
      <c r="H11" s="23" t="s">
        <v>10</v>
      </c>
      <c r="I11" s="39">
        <v>23489</v>
      </c>
      <c r="J11" s="157"/>
      <c r="K11" s="157"/>
      <c r="L11" s="157"/>
      <c r="M11" s="157"/>
      <c r="N11" s="157"/>
      <c r="O11" s="157"/>
      <c r="P11" s="157"/>
      <c r="Q11" s="157"/>
      <c r="R11" s="157"/>
      <c r="S11" s="157"/>
      <c r="T11" s="157"/>
      <c r="U11" s="157"/>
      <c r="V11" s="157"/>
      <c r="W11" s="157"/>
      <c r="X11" s="157"/>
      <c r="Y11" s="157"/>
      <c r="Z11" s="157"/>
      <c r="AA11" s="123" t="s">
        <v>709</v>
      </c>
    </row>
    <row r="12" spans="1:29" ht="33.75" x14ac:dyDescent="0.2">
      <c r="A12" s="152"/>
      <c r="B12" s="138"/>
      <c r="C12" s="166"/>
      <c r="D12" s="121"/>
      <c r="E12" s="119"/>
      <c r="F12" s="10" t="s">
        <v>4</v>
      </c>
      <c r="G12" s="44" t="s">
        <v>576</v>
      </c>
      <c r="H12" s="74" t="s">
        <v>673</v>
      </c>
      <c r="I12" s="39">
        <v>19174</v>
      </c>
      <c r="J12" s="157"/>
      <c r="K12" s="157"/>
      <c r="L12" s="157"/>
      <c r="M12" s="157"/>
      <c r="N12" s="157"/>
      <c r="O12" s="157"/>
      <c r="P12" s="157"/>
      <c r="Q12" s="157"/>
      <c r="R12" s="157"/>
      <c r="S12" s="157"/>
      <c r="T12" s="157"/>
      <c r="U12" s="157"/>
      <c r="V12" s="157"/>
      <c r="W12" s="157"/>
      <c r="X12" s="157"/>
      <c r="Y12" s="157"/>
      <c r="Z12" s="157"/>
      <c r="AA12" s="138"/>
    </row>
    <row r="13" spans="1:29" ht="45" x14ac:dyDescent="0.2">
      <c r="A13" s="152"/>
      <c r="B13" s="138"/>
      <c r="C13" s="166"/>
      <c r="D13" s="121"/>
      <c r="E13" s="119"/>
      <c r="F13" s="10" t="s">
        <v>5</v>
      </c>
      <c r="G13" s="44" t="s">
        <v>576</v>
      </c>
      <c r="H13" s="74" t="s">
        <v>11</v>
      </c>
      <c r="I13" s="39">
        <v>1803</v>
      </c>
      <c r="J13" s="157"/>
      <c r="K13" s="157"/>
      <c r="L13" s="157"/>
      <c r="M13" s="157"/>
      <c r="N13" s="157"/>
      <c r="O13" s="157"/>
      <c r="P13" s="157"/>
      <c r="Q13" s="157"/>
      <c r="R13" s="157"/>
      <c r="S13" s="157"/>
      <c r="T13" s="157"/>
      <c r="U13" s="157"/>
      <c r="V13" s="157"/>
      <c r="W13" s="157"/>
      <c r="X13" s="157"/>
      <c r="Y13" s="157"/>
      <c r="Z13" s="157"/>
      <c r="AA13" s="138"/>
    </row>
    <row r="14" spans="1:29" ht="22.5" x14ac:dyDescent="0.2">
      <c r="A14" s="153"/>
      <c r="B14" s="124"/>
      <c r="C14" s="167"/>
      <c r="D14" s="122"/>
      <c r="E14" s="118"/>
      <c r="F14" s="10" t="s">
        <v>6</v>
      </c>
      <c r="G14" s="44" t="s">
        <v>576</v>
      </c>
      <c r="H14" s="74" t="s">
        <v>674</v>
      </c>
      <c r="I14" s="39">
        <v>26</v>
      </c>
      <c r="J14" s="157"/>
      <c r="K14" s="157"/>
      <c r="L14" s="157"/>
      <c r="M14" s="157"/>
      <c r="N14" s="157"/>
      <c r="O14" s="157"/>
      <c r="P14" s="157"/>
      <c r="Q14" s="157"/>
      <c r="R14" s="157"/>
      <c r="S14" s="157"/>
      <c r="T14" s="157"/>
      <c r="U14" s="157"/>
      <c r="V14" s="157"/>
      <c r="W14" s="157"/>
      <c r="X14" s="157"/>
      <c r="Y14" s="157"/>
      <c r="Z14" s="157"/>
      <c r="AA14" s="124"/>
    </row>
    <row r="15" spans="1:29" ht="12.75" x14ac:dyDescent="0.2">
      <c r="A15" s="151" t="s">
        <v>52</v>
      </c>
      <c r="B15" s="123" t="s">
        <v>102</v>
      </c>
      <c r="C15" s="139">
        <f>IF($C$11="","",$C$11)</f>
        <v>2010</v>
      </c>
      <c r="D15" s="120" t="s">
        <v>650</v>
      </c>
      <c r="E15" s="117" t="str">
        <f>IF(D15="País","Nivel incorrecto",IF(D15="Entidad","Nivel incorrecto",""))</f>
        <v/>
      </c>
      <c r="F15" s="154" t="s">
        <v>430</v>
      </c>
      <c r="G15" s="155"/>
      <c r="H15" s="156"/>
      <c r="I15" s="19">
        <v>1</v>
      </c>
      <c r="J15" s="15" t="s">
        <v>83</v>
      </c>
      <c r="K15" s="19">
        <v>2</v>
      </c>
      <c r="L15" s="15" t="s">
        <v>85</v>
      </c>
      <c r="M15" s="19">
        <v>3</v>
      </c>
      <c r="N15" s="15" t="s">
        <v>86</v>
      </c>
      <c r="O15" s="19">
        <v>4</v>
      </c>
      <c r="P15" s="15" t="s">
        <v>87</v>
      </c>
      <c r="Q15" s="19">
        <v>5</v>
      </c>
      <c r="R15" s="15" t="s">
        <v>88</v>
      </c>
      <c r="S15" s="19">
        <v>6</v>
      </c>
      <c r="T15" s="15" t="s">
        <v>89</v>
      </c>
      <c r="U15" s="19">
        <v>7</v>
      </c>
      <c r="V15" s="15" t="s">
        <v>90</v>
      </c>
      <c r="W15" s="19">
        <v>8</v>
      </c>
      <c r="X15" s="15" t="s">
        <v>91</v>
      </c>
      <c r="Y15" s="19">
        <v>9</v>
      </c>
      <c r="Z15" s="15" t="s">
        <v>92</v>
      </c>
      <c r="AA15" s="123" t="s">
        <v>709</v>
      </c>
    </row>
    <row r="16" spans="1:29" ht="33.75" x14ac:dyDescent="0.2">
      <c r="A16" s="152"/>
      <c r="B16" s="138"/>
      <c r="C16" s="140"/>
      <c r="D16" s="121"/>
      <c r="E16" s="119"/>
      <c r="F16" s="10" t="s">
        <v>13</v>
      </c>
      <c r="G16" s="44" t="s">
        <v>577</v>
      </c>
      <c r="H16" s="89" t="s">
        <v>705</v>
      </c>
      <c r="I16" s="39">
        <v>837</v>
      </c>
      <c r="J16" s="88">
        <f>SUM(I19:I21)</f>
        <v>2837</v>
      </c>
      <c r="K16" s="11">
        <v>1563</v>
      </c>
      <c r="L16" s="88">
        <f>SUM(K19:K21)</f>
        <v>5637</v>
      </c>
      <c r="M16" s="11">
        <v>1384</v>
      </c>
      <c r="N16" s="88">
        <f>SUM(M19:M21)</f>
        <v>5792</v>
      </c>
      <c r="O16" s="12">
        <v>929</v>
      </c>
      <c r="P16" s="88">
        <f>SUM(O19:O21)</f>
        <v>4109</v>
      </c>
      <c r="Q16" s="12">
        <v>515</v>
      </c>
      <c r="R16" s="88">
        <f>SUM(Q19:Q21)</f>
        <v>2359</v>
      </c>
      <c r="S16" s="12">
        <v>288</v>
      </c>
      <c r="T16" s="88">
        <f>SUM(S19:S21)</f>
        <v>1338</v>
      </c>
      <c r="U16" s="12">
        <v>121</v>
      </c>
      <c r="V16" s="88">
        <f>SUM(U19:U21)</f>
        <v>574</v>
      </c>
      <c r="W16" s="12">
        <v>56</v>
      </c>
      <c r="X16" s="88">
        <f>SUM(W19:W21)</f>
        <v>259</v>
      </c>
      <c r="Y16" s="12">
        <v>63</v>
      </c>
      <c r="Z16" s="88">
        <f>SUM(Y19:Y21)</f>
        <v>288</v>
      </c>
      <c r="AA16" s="138"/>
      <c r="AB16" s="92"/>
      <c r="AC16" s="92"/>
    </row>
    <row r="17" spans="1:27" x14ac:dyDescent="0.2">
      <c r="A17" s="152"/>
      <c r="B17" s="138"/>
      <c r="C17" s="140"/>
      <c r="D17" s="121"/>
      <c r="E17" s="119"/>
      <c r="F17" s="10" t="s">
        <v>14</v>
      </c>
      <c r="G17" s="44" t="s">
        <v>577</v>
      </c>
      <c r="H17" s="23" t="s">
        <v>63</v>
      </c>
      <c r="I17" s="39"/>
      <c r="J17" s="20" t="s">
        <v>82</v>
      </c>
      <c r="K17" s="11"/>
      <c r="L17" s="20" t="s">
        <v>84</v>
      </c>
      <c r="M17" s="11"/>
      <c r="N17" s="20" t="s">
        <v>94</v>
      </c>
      <c r="O17" s="12"/>
      <c r="P17" s="20" t="s">
        <v>95</v>
      </c>
      <c r="Q17" s="12"/>
      <c r="R17" s="20" t="s">
        <v>96</v>
      </c>
      <c r="S17" s="12"/>
      <c r="T17" s="20" t="s">
        <v>97</v>
      </c>
      <c r="U17" s="12"/>
      <c r="V17" s="20" t="s">
        <v>98</v>
      </c>
      <c r="W17" s="12"/>
      <c r="X17" s="20" t="s">
        <v>99</v>
      </c>
      <c r="Y17" s="12"/>
      <c r="Z17" s="20" t="s">
        <v>93</v>
      </c>
      <c r="AA17" s="138"/>
    </row>
    <row r="18" spans="1:27" x14ac:dyDescent="0.2">
      <c r="A18" s="152"/>
      <c r="B18" s="138"/>
      <c r="C18" s="140"/>
      <c r="D18" s="121"/>
      <c r="E18" s="119"/>
      <c r="F18" s="10" t="s">
        <v>15</v>
      </c>
      <c r="G18" s="44" t="s">
        <v>577</v>
      </c>
      <c r="H18" s="23" t="s">
        <v>64</v>
      </c>
      <c r="I18" s="39"/>
      <c r="J18" s="88">
        <f>I15*(I16)</f>
        <v>837</v>
      </c>
      <c r="K18" s="11"/>
      <c r="L18" s="88">
        <f>K15*(K16)</f>
        <v>3126</v>
      </c>
      <c r="M18" s="11"/>
      <c r="N18" s="88">
        <f>M15*(M16)</f>
        <v>4152</v>
      </c>
      <c r="O18" s="12"/>
      <c r="P18" s="88">
        <f>O15*(O16)</f>
        <v>3716</v>
      </c>
      <c r="Q18" s="12"/>
      <c r="R18" s="88">
        <f>Q15*(Q16)</f>
        <v>2575</v>
      </c>
      <c r="S18" s="12"/>
      <c r="T18" s="88">
        <f>S15*(S16)</f>
        <v>1728</v>
      </c>
      <c r="U18" s="12"/>
      <c r="V18" s="88">
        <f>U15*(U16)</f>
        <v>847</v>
      </c>
      <c r="W18" s="12"/>
      <c r="X18" s="88">
        <f>W15*(W16)</f>
        <v>448</v>
      </c>
      <c r="Y18" s="12"/>
      <c r="Z18" s="88">
        <f>Y15*(Y16)</f>
        <v>567</v>
      </c>
      <c r="AA18" s="138"/>
    </row>
    <row r="19" spans="1:27" ht="33.75" x14ac:dyDescent="0.2">
      <c r="A19" s="152"/>
      <c r="B19" s="138"/>
      <c r="C19" s="140"/>
      <c r="D19" s="121"/>
      <c r="E19" s="119"/>
      <c r="F19" s="10" t="s">
        <v>16</v>
      </c>
      <c r="G19" s="44" t="s">
        <v>576</v>
      </c>
      <c r="H19" s="89" t="s">
        <v>706</v>
      </c>
      <c r="I19" s="39">
        <v>2837</v>
      </c>
      <c r="J19" s="20" t="s">
        <v>73</v>
      </c>
      <c r="K19" s="11">
        <v>5637</v>
      </c>
      <c r="L19" s="20" t="s">
        <v>74</v>
      </c>
      <c r="M19" s="11">
        <v>5792</v>
      </c>
      <c r="N19" s="20" t="s">
        <v>75</v>
      </c>
      <c r="O19" s="12">
        <v>4109</v>
      </c>
      <c r="P19" s="20" t="s">
        <v>76</v>
      </c>
      <c r="Q19" s="12">
        <v>2359</v>
      </c>
      <c r="R19" s="20" t="s">
        <v>77</v>
      </c>
      <c r="S19" s="12">
        <v>1338</v>
      </c>
      <c r="T19" s="20" t="s">
        <v>78</v>
      </c>
      <c r="U19" s="12">
        <v>574</v>
      </c>
      <c r="V19" s="20" t="s">
        <v>79</v>
      </c>
      <c r="W19" s="12">
        <v>259</v>
      </c>
      <c r="X19" s="20" t="s">
        <v>80</v>
      </c>
      <c r="Y19" s="12">
        <v>288</v>
      </c>
      <c r="Z19" s="20" t="s">
        <v>81</v>
      </c>
      <c r="AA19" s="138"/>
    </row>
    <row r="20" spans="1:27" x14ac:dyDescent="0.2">
      <c r="A20" s="152"/>
      <c r="B20" s="138"/>
      <c r="C20" s="140"/>
      <c r="D20" s="121"/>
      <c r="E20" s="119"/>
      <c r="F20" s="10" t="s">
        <v>19</v>
      </c>
      <c r="G20" s="44" t="s">
        <v>576</v>
      </c>
      <c r="H20" s="74" t="s">
        <v>65</v>
      </c>
      <c r="I20" s="39"/>
      <c r="J20" s="24">
        <f>IF(J18=0,"",J16/J18)</f>
        <v>3.3894862604540026</v>
      </c>
      <c r="K20" s="11"/>
      <c r="L20" s="24">
        <f>IF(L18=0,"",L16/L18)</f>
        <v>1.8032629558541267</v>
      </c>
      <c r="M20" s="11"/>
      <c r="N20" s="24">
        <f>IF(N18=0,"",N16/N18)</f>
        <v>1.394990366088632</v>
      </c>
      <c r="O20" s="12"/>
      <c r="P20" s="24">
        <f>IF(P18=0,"",P16/P18)</f>
        <v>1.1057588805166847</v>
      </c>
      <c r="Q20" s="12"/>
      <c r="R20" s="24">
        <f>IF(R18=0,"",R16/R18)</f>
        <v>0.91611650485436891</v>
      </c>
      <c r="S20" s="12"/>
      <c r="T20" s="24">
        <f>IF(T18=0,"",T16/T18)</f>
        <v>0.77430555555555558</v>
      </c>
      <c r="U20" s="12"/>
      <c r="V20" s="24">
        <f>IF(V18=0,"",V16/V18)</f>
        <v>0.6776859504132231</v>
      </c>
      <c r="W20" s="12"/>
      <c r="X20" s="24">
        <f>IF(X18=0,"",X16/X18)</f>
        <v>0.578125</v>
      </c>
      <c r="Y20" s="12"/>
      <c r="Z20" s="24">
        <f>IF(Z18=0,"",Z16/Z18)</f>
        <v>0.50793650793650791</v>
      </c>
      <c r="AA20" s="138"/>
    </row>
    <row r="21" spans="1:27" ht="22.5" x14ac:dyDescent="0.2">
      <c r="A21" s="152"/>
      <c r="B21" s="138"/>
      <c r="C21" s="140"/>
      <c r="D21" s="121"/>
      <c r="E21" s="119"/>
      <c r="F21" s="10" t="s">
        <v>17</v>
      </c>
      <c r="G21" s="44" t="s">
        <v>576</v>
      </c>
      <c r="H21" s="74" t="s">
        <v>675</v>
      </c>
      <c r="I21" s="39"/>
      <c r="J21" s="25">
        <f>IF(J20&gt;3,(100*$J$16/$I$22),0)</f>
        <v>12.077993954617055</v>
      </c>
      <c r="K21" s="13"/>
      <c r="L21" s="25">
        <f>IF(L20&gt;3,(100*$L$16/$I$22),0)</f>
        <v>0</v>
      </c>
      <c r="M21" s="13"/>
      <c r="N21" s="26">
        <f>IF(N20&gt;3,(100*N16/$I$22),0)</f>
        <v>0</v>
      </c>
      <c r="O21" s="18"/>
      <c r="P21" s="26">
        <f>IF(P20&gt;3,(100*P16/$I$22),0)</f>
        <v>0</v>
      </c>
      <c r="Q21" s="18"/>
      <c r="R21" s="26">
        <f>IF(R20&gt;3,(100*R16/$I$22),0)</f>
        <v>0</v>
      </c>
      <c r="S21" s="18"/>
      <c r="T21" s="26">
        <f>IF(T20&gt;3,(100*T16/$I$22),0)</f>
        <v>0</v>
      </c>
      <c r="U21" s="18"/>
      <c r="V21" s="26">
        <f>IF(V20&gt;3,(100*V16/$I$22),0)</f>
        <v>0</v>
      </c>
      <c r="W21" s="18"/>
      <c r="X21" s="26">
        <f>IF(X20&gt;3,(100*X16/$I$22),0)</f>
        <v>0</v>
      </c>
      <c r="Y21" s="18"/>
      <c r="Z21" s="26">
        <f>IF(Z20&gt;3,(100*Z16/$I$22),0)</f>
        <v>0</v>
      </c>
      <c r="AA21" s="138"/>
    </row>
    <row r="22" spans="1:27" x14ac:dyDescent="0.2">
      <c r="A22" s="152"/>
      <c r="B22" s="138"/>
      <c r="C22" s="140"/>
      <c r="D22" s="121"/>
      <c r="E22" s="119"/>
      <c r="F22" s="10" t="s">
        <v>3</v>
      </c>
      <c r="G22" s="45" t="s">
        <v>576</v>
      </c>
      <c r="H22" s="75" t="s">
        <v>10</v>
      </c>
      <c r="I22" s="59">
        <f>IF(I11="","",+I11)</f>
        <v>23489</v>
      </c>
      <c r="J22" s="128"/>
      <c r="K22" s="129"/>
      <c r="L22" s="129"/>
      <c r="M22" s="129"/>
      <c r="N22" s="129"/>
      <c r="O22" s="129"/>
      <c r="P22" s="129"/>
      <c r="Q22" s="129"/>
      <c r="R22" s="129"/>
      <c r="S22" s="129"/>
      <c r="T22" s="129"/>
      <c r="U22" s="129"/>
      <c r="V22" s="129"/>
      <c r="W22" s="129"/>
      <c r="X22" s="129"/>
      <c r="Y22" s="129"/>
      <c r="Z22" s="130"/>
      <c r="AA22" s="138"/>
    </row>
    <row r="23" spans="1:27" ht="22.5" x14ac:dyDescent="0.2">
      <c r="A23" s="152"/>
      <c r="B23" s="138"/>
      <c r="C23" s="140"/>
      <c r="D23" s="121"/>
      <c r="E23" s="119"/>
      <c r="F23" s="10" t="s">
        <v>18</v>
      </c>
      <c r="G23" s="46" t="s">
        <v>576</v>
      </c>
      <c r="H23" s="76" t="s">
        <v>66</v>
      </c>
      <c r="I23" s="60"/>
      <c r="J23" s="131"/>
      <c r="K23" s="132"/>
      <c r="L23" s="132"/>
      <c r="M23" s="132"/>
      <c r="N23" s="132"/>
      <c r="O23" s="132"/>
      <c r="P23" s="132"/>
      <c r="Q23" s="132"/>
      <c r="R23" s="132"/>
      <c r="S23" s="132"/>
      <c r="T23" s="132"/>
      <c r="U23" s="132"/>
      <c r="V23" s="132"/>
      <c r="W23" s="132"/>
      <c r="X23" s="132"/>
      <c r="Y23" s="132"/>
      <c r="Z23" s="133"/>
      <c r="AA23" s="138"/>
    </row>
    <row r="24" spans="1:27" x14ac:dyDescent="0.2">
      <c r="A24" s="153"/>
      <c r="B24" s="124"/>
      <c r="C24" s="141"/>
      <c r="D24" s="122"/>
      <c r="E24" s="118"/>
      <c r="F24" s="10" t="s">
        <v>6</v>
      </c>
      <c r="G24" s="44" t="s">
        <v>576</v>
      </c>
      <c r="H24" s="74" t="s">
        <v>676</v>
      </c>
      <c r="I24" s="39">
        <v>36.44844827586126</v>
      </c>
      <c r="J24" s="134"/>
      <c r="K24" s="135"/>
      <c r="L24" s="135"/>
      <c r="M24" s="135"/>
      <c r="N24" s="135"/>
      <c r="O24" s="135"/>
      <c r="P24" s="135"/>
      <c r="Q24" s="135"/>
      <c r="R24" s="135"/>
      <c r="S24" s="135"/>
      <c r="T24" s="135"/>
      <c r="U24" s="135"/>
      <c r="V24" s="135"/>
      <c r="W24" s="135"/>
      <c r="X24" s="135"/>
      <c r="Y24" s="135"/>
      <c r="Z24" s="136"/>
      <c r="AA24" s="124"/>
    </row>
    <row r="25" spans="1:27" ht="22.5" x14ac:dyDescent="0.2">
      <c r="A25" s="127" t="s">
        <v>53</v>
      </c>
      <c r="B25" s="126" t="s">
        <v>103</v>
      </c>
      <c r="C25" s="139">
        <f t="shared" ref="C25:C77" si="0">IF($C$11="","",$C$11)</f>
        <v>2010</v>
      </c>
      <c r="D25" s="120" t="s">
        <v>650</v>
      </c>
      <c r="E25" s="117" t="str">
        <f t="shared" ref="E25:E52" si="1">IF(D25="País","Nivel incorrecto",IF(D25="Entidad","Nivel incorrecto",""))</f>
        <v/>
      </c>
      <c r="F25" s="10" t="s">
        <v>48</v>
      </c>
      <c r="G25" s="44" t="s">
        <v>576</v>
      </c>
      <c r="H25" s="74" t="s">
        <v>67</v>
      </c>
      <c r="I25" s="39">
        <v>782</v>
      </c>
      <c r="J25" s="128"/>
      <c r="K25" s="129"/>
      <c r="L25" s="129"/>
      <c r="M25" s="129"/>
      <c r="N25" s="129"/>
      <c r="O25" s="129"/>
      <c r="P25" s="129"/>
      <c r="Q25" s="129"/>
      <c r="R25" s="129"/>
      <c r="S25" s="129"/>
      <c r="T25" s="129"/>
      <c r="U25" s="129"/>
      <c r="V25" s="129"/>
      <c r="W25" s="129"/>
      <c r="X25" s="129"/>
      <c r="Y25" s="129"/>
      <c r="Z25" s="130"/>
      <c r="AA25" s="123" t="s">
        <v>709</v>
      </c>
    </row>
    <row r="26" spans="1:27" x14ac:dyDescent="0.2">
      <c r="A26" s="127"/>
      <c r="B26" s="126"/>
      <c r="C26" s="140"/>
      <c r="D26" s="121"/>
      <c r="E26" s="119"/>
      <c r="F26" s="10" t="s">
        <v>3</v>
      </c>
      <c r="G26" s="44" t="s">
        <v>576</v>
      </c>
      <c r="H26" s="74" t="s">
        <v>10</v>
      </c>
      <c r="I26" s="59">
        <f>IF(I11="","",+I11)</f>
        <v>23489</v>
      </c>
      <c r="J26" s="131"/>
      <c r="K26" s="132"/>
      <c r="L26" s="132"/>
      <c r="M26" s="132"/>
      <c r="N26" s="132"/>
      <c r="O26" s="132"/>
      <c r="P26" s="132"/>
      <c r="Q26" s="132"/>
      <c r="R26" s="132"/>
      <c r="S26" s="132"/>
      <c r="T26" s="132"/>
      <c r="U26" s="132"/>
      <c r="V26" s="132"/>
      <c r="W26" s="132"/>
      <c r="X26" s="132"/>
      <c r="Y26" s="132"/>
      <c r="Z26" s="133"/>
      <c r="AA26" s="138"/>
    </row>
    <row r="27" spans="1:27" ht="22.5" x14ac:dyDescent="0.2">
      <c r="A27" s="127"/>
      <c r="B27" s="126"/>
      <c r="C27" s="141"/>
      <c r="D27" s="122"/>
      <c r="E27" s="118"/>
      <c r="F27" s="10" t="s">
        <v>6</v>
      </c>
      <c r="G27" s="44" t="s">
        <v>576</v>
      </c>
      <c r="H27" s="74" t="s">
        <v>68</v>
      </c>
      <c r="I27" s="39">
        <v>22</v>
      </c>
      <c r="J27" s="134"/>
      <c r="K27" s="135"/>
      <c r="L27" s="135"/>
      <c r="M27" s="135"/>
      <c r="N27" s="135"/>
      <c r="O27" s="135"/>
      <c r="P27" s="135"/>
      <c r="Q27" s="135"/>
      <c r="R27" s="135"/>
      <c r="S27" s="135"/>
      <c r="T27" s="135"/>
      <c r="U27" s="135"/>
      <c r="V27" s="135"/>
      <c r="W27" s="135"/>
      <c r="X27" s="135"/>
      <c r="Y27" s="135"/>
      <c r="Z27" s="136"/>
      <c r="AA27" s="124"/>
    </row>
    <row r="28" spans="1:27" ht="22.5" x14ac:dyDescent="0.2">
      <c r="A28" s="151" t="s">
        <v>54</v>
      </c>
      <c r="B28" s="123" t="s">
        <v>104</v>
      </c>
      <c r="C28" s="139">
        <f t="shared" si="0"/>
        <v>2010</v>
      </c>
      <c r="D28" s="120" t="s">
        <v>650</v>
      </c>
      <c r="E28" s="117" t="str">
        <f t="shared" si="1"/>
        <v/>
      </c>
      <c r="F28" s="10" t="s">
        <v>49</v>
      </c>
      <c r="G28" s="44" t="s">
        <v>576</v>
      </c>
      <c r="H28" s="77" t="s">
        <v>69</v>
      </c>
      <c r="I28" s="39">
        <v>8551</v>
      </c>
      <c r="J28" s="128"/>
      <c r="K28" s="129"/>
      <c r="L28" s="129"/>
      <c r="M28" s="129"/>
      <c r="N28" s="129"/>
      <c r="O28" s="129"/>
      <c r="P28" s="129"/>
      <c r="Q28" s="129"/>
      <c r="R28" s="129"/>
      <c r="S28" s="129"/>
      <c r="T28" s="129"/>
      <c r="U28" s="129"/>
      <c r="V28" s="129"/>
      <c r="W28" s="129"/>
      <c r="X28" s="129"/>
      <c r="Y28" s="129"/>
      <c r="Z28" s="130"/>
      <c r="AA28" s="123" t="s">
        <v>709</v>
      </c>
    </row>
    <row r="29" spans="1:27" ht="22.5" x14ac:dyDescent="0.2">
      <c r="A29" s="152"/>
      <c r="B29" s="138"/>
      <c r="C29" s="140"/>
      <c r="D29" s="121"/>
      <c r="E29" s="119"/>
      <c r="F29" s="21" t="s">
        <v>105</v>
      </c>
      <c r="G29" s="44" t="s">
        <v>576</v>
      </c>
      <c r="H29" s="77" t="s">
        <v>70</v>
      </c>
      <c r="I29" s="39">
        <v>250</v>
      </c>
      <c r="J29" s="131"/>
      <c r="K29" s="132"/>
      <c r="L29" s="132"/>
      <c r="M29" s="132"/>
      <c r="N29" s="132"/>
      <c r="O29" s="132"/>
      <c r="P29" s="132"/>
      <c r="Q29" s="132"/>
      <c r="R29" s="132"/>
      <c r="S29" s="132"/>
      <c r="T29" s="132"/>
      <c r="U29" s="132"/>
      <c r="V29" s="132"/>
      <c r="W29" s="132"/>
      <c r="X29" s="132"/>
      <c r="Y29" s="132"/>
      <c r="Z29" s="133"/>
      <c r="AA29" s="138"/>
    </row>
    <row r="30" spans="1:27" ht="22.5" x14ac:dyDescent="0.2">
      <c r="A30" s="152"/>
      <c r="B30" s="138"/>
      <c r="C30" s="140"/>
      <c r="D30" s="121"/>
      <c r="E30" s="119"/>
      <c r="F30" s="10" t="s">
        <v>50</v>
      </c>
      <c r="G30" s="44" t="s">
        <v>576</v>
      </c>
      <c r="H30" s="77" t="s">
        <v>71</v>
      </c>
      <c r="I30" s="39">
        <v>12000</v>
      </c>
      <c r="J30" s="131"/>
      <c r="K30" s="132"/>
      <c r="L30" s="132"/>
      <c r="M30" s="132"/>
      <c r="N30" s="132"/>
      <c r="O30" s="132"/>
      <c r="P30" s="132"/>
      <c r="Q30" s="132"/>
      <c r="R30" s="132"/>
      <c r="S30" s="132"/>
      <c r="T30" s="132"/>
      <c r="U30" s="132"/>
      <c r="V30" s="132"/>
      <c r="W30" s="132"/>
      <c r="X30" s="132"/>
      <c r="Y30" s="132"/>
      <c r="Z30" s="133"/>
      <c r="AA30" s="138"/>
    </row>
    <row r="31" spans="1:27" ht="22.5" x14ac:dyDescent="0.2">
      <c r="A31" s="152"/>
      <c r="B31" s="138"/>
      <c r="C31" s="140"/>
      <c r="D31" s="121"/>
      <c r="E31" s="119"/>
      <c r="F31" s="21" t="s">
        <v>106</v>
      </c>
      <c r="G31" s="44" t="s">
        <v>576</v>
      </c>
      <c r="H31" s="77" t="s">
        <v>107</v>
      </c>
      <c r="I31" s="39">
        <v>947</v>
      </c>
      <c r="J31" s="131"/>
      <c r="K31" s="132"/>
      <c r="L31" s="132"/>
      <c r="M31" s="132"/>
      <c r="N31" s="132"/>
      <c r="O31" s="132"/>
      <c r="P31" s="132"/>
      <c r="Q31" s="132"/>
      <c r="R31" s="132"/>
      <c r="S31" s="132"/>
      <c r="T31" s="132"/>
      <c r="U31" s="132"/>
      <c r="V31" s="132"/>
      <c r="W31" s="132"/>
      <c r="X31" s="132"/>
      <c r="Y31" s="132"/>
      <c r="Z31" s="133"/>
      <c r="AA31" s="138"/>
    </row>
    <row r="32" spans="1:27" x14ac:dyDescent="0.2">
      <c r="A32" s="152"/>
      <c r="B32" s="138"/>
      <c r="C32" s="140"/>
      <c r="D32" s="121"/>
      <c r="E32" s="119"/>
      <c r="F32" s="10" t="s">
        <v>3</v>
      </c>
      <c r="G32" s="44" t="s">
        <v>576</v>
      </c>
      <c r="H32" s="77" t="s">
        <v>10</v>
      </c>
      <c r="I32" s="59">
        <f>IF(I11="","",+I11)</f>
        <v>23489</v>
      </c>
      <c r="J32" s="131"/>
      <c r="K32" s="132"/>
      <c r="L32" s="132"/>
      <c r="M32" s="132"/>
      <c r="N32" s="132"/>
      <c r="O32" s="132"/>
      <c r="P32" s="132"/>
      <c r="Q32" s="132"/>
      <c r="R32" s="132"/>
      <c r="S32" s="132"/>
      <c r="T32" s="132"/>
      <c r="U32" s="132"/>
      <c r="V32" s="132"/>
      <c r="W32" s="132"/>
      <c r="X32" s="132"/>
      <c r="Y32" s="132"/>
      <c r="Z32" s="133"/>
      <c r="AA32" s="138"/>
    </row>
    <row r="33" spans="1:27" ht="22.5" x14ac:dyDescent="0.2">
      <c r="A33" s="153"/>
      <c r="B33" s="124"/>
      <c r="C33" s="141"/>
      <c r="D33" s="122"/>
      <c r="E33" s="118"/>
      <c r="F33" s="10" t="s">
        <v>6</v>
      </c>
      <c r="G33" s="44" t="s">
        <v>576</v>
      </c>
      <c r="H33" s="77" t="s">
        <v>72</v>
      </c>
      <c r="I33" s="39">
        <v>359</v>
      </c>
      <c r="J33" s="134"/>
      <c r="K33" s="135"/>
      <c r="L33" s="135"/>
      <c r="M33" s="135"/>
      <c r="N33" s="135"/>
      <c r="O33" s="135"/>
      <c r="P33" s="135"/>
      <c r="Q33" s="135"/>
      <c r="R33" s="135"/>
      <c r="S33" s="135"/>
      <c r="T33" s="135"/>
      <c r="U33" s="135"/>
      <c r="V33" s="135"/>
      <c r="W33" s="135"/>
      <c r="X33" s="135"/>
      <c r="Y33" s="135"/>
      <c r="Z33" s="136"/>
      <c r="AA33" s="124"/>
    </row>
    <row r="34" spans="1:27" x14ac:dyDescent="0.2">
      <c r="A34" s="127" t="s">
        <v>55</v>
      </c>
      <c r="B34" s="126" t="s">
        <v>606</v>
      </c>
      <c r="C34" s="139">
        <f t="shared" si="0"/>
        <v>2010</v>
      </c>
      <c r="D34" s="120" t="s">
        <v>650</v>
      </c>
      <c r="E34" s="117" t="str">
        <f t="shared" si="1"/>
        <v/>
      </c>
      <c r="F34" s="10" t="s">
        <v>3</v>
      </c>
      <c r="G34" s="44" t="s">
        <v>576</v>
      </c>
      <c r="H34" s="77" t="s">
        <v>10</v>
      </c>
      <c r="I34" s="6">
        <f>IF(I11="","",+I11)</f>
        <v>23489</v>
      </c>
      <c r="J34" s="128"/>
      <c r="K34" s="129"/>
      <c r="L34" s="129"/>
      <c r="M34" s="129"/>
      <c r="N34" s="129"/>
      <c r="O34" s="129"/>
      <c r="P34" s="129"/>
      <c r="Q34" s="129"/>
      <c r="R34" s="129"/>
      <c r="S34" s="129"/>
      <c r="T34" s="129"/>
      <c r="U34" s="129"/>
      <c r="V34" s="129"/>
      <c r="W34" s="129"/>
      <c r="X34" s="129"/>
      <c r="Y34" s="129"/>
      <c r="Z34" s="130"/>
      <c r="AA34" s="123" t="s">
        <v>709</v>
      </c>
    </row>
    <row r="35" spans="1:27" ht="22.5" x14ac:dyDescent="0.2">
      <c r="A35" s="127"/>
      <c r="B35" s="126"/>
      <c r="C35" s="140"/>
      <c r="D35" s="121"/>
      <c r="E35" s="119"/>
      <c r="F35" s="21" t="s">
        <v>100</v>
      </c>
      <c r="G35" s="44" t="s">
        <v>576</v>
      </c>
      <c r="H35" s="77" t="s">
        <v>578</v>
      </c>
      <c r="I35" s="5">
        <v>19813</v>
      </c>
      <c r="J35" s="131"/>
      <c r="K35" s="132"/>
      <c r="L35" s="132"/>
      <c r="M35" s="132"/>
      <c r="N35" s="132"/>
      <c r="O35" s="132"/>
      <c r="P35" s="132"/>
      <c r="Q35" s="132"/>
      <c r="R35" s="132"/>
      <c r="S35" s="132"/>
      <c r="T35" s="132"/>
      <c r="U35" s="132"/>
      <c r="V35" s="132"/>
      <c r="W35" s="132"/>
      <c r="X35" s="132"/>
      <c r="Y35" s="132"/>
      <c r="Z35" s="133"/>
      <c r="AA35" s="138"/>
    </row>
    <row r="36" spans="1:27" ht="22.5" x14ac:dyDescent="0.2">
      <c r="A36" s="127"/>
      <c r="B36" s="126"/>
      <c r="C36" s="141"/>
      <c r="D36" s="122"/>
      <c r="E36" s="118"/>
      <c r="F36" s="10" t="s">
        <v>6</v>
      </c>
      <c r="G36" s="44" t="s">
        <v>576</v>
      </c>
      <c r="H36" s="77" t="s">
        <v>101</v>
      </c>
      <c r="I36" s="5">
        <v>389</v>
      </c>
      <c r="J36" s="134"/>
      <c r="K36" s="135"/>
      <c r="L36" s="135"/>
      <c r="M36" s="135"/>
      <c r="N36" s="135"/>
      <c r="O36" s="135"/>
      <c r="P36" s="135"/>
      <c r="Q36" s="135"/>
      <c r="R36" s="135"/>
      <c r="S36" s="135"/>
      <c r="T36" s="135"/>
      <c r="U36" s="135"/>
      <c r="V36" s="135"/>
      <c r="W36" s="135"/>
      <c r="X36" s="135"/>
      <c r="Y36" s="135"/>
      <c r="Z36" s="136"/>
      <c r="AA36" s="124"/>
    </row>
    <row r="37" spans="1:27" ht="11.25" customHeight="1" x14ac:dyDescent="0.2">
      <c r="A37" s="127" t="s">
        <v>56</v>
      </c>
      <c r="B37" s="126" t="s">
        <v>607</v>
      </c>
      <c r="C37" s="139">
        <f t="shared" si="0"/>
        <v>2010</v>
      </c>
      <c r="D37" s="120" t="s">
        <v>650</v>
      </c>
      <c r="E37" s="117" t="str">
        <f t="shared" si="1"/>
        <v/>
      </c>
      <c r="F37" s="21" t="s">
        <v>110</v>
      </c>
      <c r="G37" s="44" t="s">
        <v>579</v>
      </c>
      <c r="H37" s="77" t="s">
        <v>113</v>
      </c>
      <c r="I37" s="5">
        <v>3</v>
      </c>
      <c r="J37" s="128"/>
      <c r="K37" s="129"/>
      <c r="L37" s="129"/>
      <c r="M37" s="129"/>
      <c r="N37" s="129"/>
      <c r="O37" s="129"/>
      <c r="P37" s="129"/>
      <c r="Q37" s="129"/>
      <c r="R37" s="129"/>
      <c r="S37" s="129"/>
      <c r="T37" s="129"/>
      <c r="U37" s="129"/>
      <c r="V37" s="129"/>
      <c r="W37" s="129"/>
      <c r="X37" s="129"/>
      <c r="Y37" s="129"/>
      <c r="Z37" s="130"/>
      <c r="AA37" s="123" t="s">
        <v>710</v>
      </c>
    </row>
    <row r="38" spans="1:27" x14ac:dyDescent="0.2">
      <c r="A38" s="127"/>
      <c r="B38" s="126"/>
      <c r="C38" s="141"/>
      <c r="D38" s="122"/>
      <c r="E38" s="118"/>
      <c r="F38" s="21" t="s">
        <v>111</v>
      </c>
      <c r="G38" s="44" t="s">
        <v>576</v>
      </c>
      <c r="H38" s="77" t="s">
        <v>112</v>
      </c>
      <c r="I38" s="5">
        <v>2428</v>
      </c>
      <c r="J38" s="134"/>
      <c r="K38" s="135"/>
      <c r="L38" s="135"/>
      <c r="M38" s="135"/>
      <c r="N38" s="135"/>
      <c r="O38" s="135"/>
      <c r="P38" s="135"/>
      <c r="Q38" s="135"/>
      <c r="R38" s="135"/>
      <c r="S38" s="135"/>
      <c r="T38" s="135"/>
      <c r="U38" s="135"/>
      <c r="V38" s="135"/>
      <c r="W38" s="135"/>
      <c r="X38" s="135"/>
      <c r="Y38" s="135"/>
      <c r="Z38" s="136"/>
      <c r="AA38" s="124"/>
    </row>
    <row r="39" spans="1:27" ht="11.25" customHeight="1" x14ac:dyDescent="0.2">
      <c r="A39" s="127" t="s">
        <v>57</v>
      </c>
      <c r="B39" s="126" t="s">
        <v>114</v>
      </c>
      <c r="C39" s="139">
        <f t="shared" si="0"/>
        <v>2010</v>
      </c>
      <c r="D39" s="123" t="s">
        <v>650</v>
      </c>
      <c r="E39" s="117" t="str">
        <f>IF(D39="País","Nivel incorrecto",IF(D39="Entidad","Nivel incorrecto",IF(D39="Delegación de la Ciudad de México","Nivel incorrecto","")))</f>
        <v/>
      </c>
      <c r="F39" s="21" t="s">
        <v>114</v>
      </c>
      <c r="G39" s="44" t="s">
        <v>580</v>
      </c>
      <c r="H39" s="77" t="s">
        <v>116</v>
      </c>
      <c r="I39" s="5">
        <v>3</v>
      </c>
      <c r="J39" s="128"/>
      <c r="K39" s="129"/>
      <c r="L39" s="129"/>
      <c r="M39" s="129"/>
      <c r="N39" s="129"/>
      <c r="O39" s="129"/>
      <c r="P39" s="129"/>
      <c r="Q39" s="129"/>
      <c r="R39" s="129"/>
      <c r="S39" s="129"/>
      <c r="T39" s="129"/>
      <c r="U39" s="129"/>
      <c r="V39" s="129"/>
      <c r="W39" s="129"/>
      <c r="X39" s="129"/>
      <c r="Y39" s="129"/>
      <c r="Z39" s="130"/>
      <c r="AA39" s="123" t="s">
        <v>711</v>
      </c>
    </row>
    <row r="40" spans="1:27" x14ac:dyDescent="0.2">
      <c r="A40" s="127"/>
      <c r="B40" s="126"/>
      <c r="C40" s="141"/>
      <c r="D40" s="124"/>
      <c r="E40" s="118"/>
      <c r="F40" s="21" t="s">
        <v>115</v>
      </c>
      <c r="G40" s="44" t="s">
        <v>576</v>
      </c>
      <c r="H40" s="77" t="s">
        <v>117</v>
      </c>
      <c r="I40" s="6">
        <f>IF(I11="","",+I11)</f>
        <v>23489</v>
      </c>
      <c r="J40" s="134"/>
      <c r="K40" s="135"/>
      <c r="L40" s="135"/>
      <c r="M40" s="135"/>
      <c r="N40" s="135"/>
      <c r="O40" s="135"/>
      <c r="P40" s="135"/>
      <c r="Q40" s="135"/>
      <c r="R40" s="135"/>
      <c r="S40" s="135"/>
      <c r="T40" s="135"/>
      <c r="U40" s="135"/>
      <c r="V40" s="135"/>
      <c r="W40" s="135"/>
      <c r="X40" s="135"/>
      <c r="Y40" s="135"/>
      <c r="Z40" s="136"/>
      <c r="AA40" s="124"/>
    </row>
    <row r="41" spans="1:27" ht="11.25" customHeight="1" x14ac:dyDescent="0.2">
      <c r="A41" s="151" t="s">
        <v>58</v>
      </c>
      <c r="B41" s="137" t="s">
        <v>707</v>
      </c>
      <c r="C41" s="139">
        <f t="shared" si="0"/>
        <v>2010</v>
      </c>
      <c r="D41" s="120" t="s">
        <v>650</v>
      </c>
      <c r="E41" s="117" t="s">
        <v>704</v>
      </c>
      <c r="F41" s="21" t="s">
        <v>120</v>
      </c>
      <c r="G41" s="44" t="s">
        <v>12</v>
      </c>
      <c r="H41" s="77" t="s">
        <v>131</v>
      </c>
      <c r="I41" s="27">
        <v>0</v>
      </c>
      <c r="J41" s="125"/>
      <c r="K41" s="125"/>
      <c r="L41" s="125"/>
      <c r="M41" s="125"/>
      <c r="N41" s="125"/>
      <c r="O41" s="125"/>
      <c r="P41" s="125"/>
      <c r="Q41" s="125"/>
      <c r="R41" s="125"/>
      <c r="S41" s="125"/>
      <c r="T41" s="125"/>
      <c r="U41" s="125"/>
      <c r="V41" s="125"/>
      <c r="W41" s="125"/>
      <c r="X41" s="125"/>
      <c r="Y41" s="125"/>
      <c r="Z41" s="125"/>
      <c r="AA41" s="137" t="s">
        <v>712</v>
      </c>
    </row>
    <row r="42" spans="1:27" x14ac:dyDescent="0.2">
      <c r="A42" s="152"/>
      <c r="B42" s="163"/>
      <c r="C42" s="140"/>
      <c r="D42" s="121"/>
      <c r="E42" s="119"/>
      <c r="F42" s="21" t="s">
        <v>121</v>
      </c>
      <c r="G42" s="44" t="s">
        <v>12</v>
      </c>
      <c r="H42" s="77" t="s">
        <v>132</v>
      </c>
      <c r="I42" s="27">
        <v>0</v>
      </c>
      <c r="J42" s="125"/>
      <c r="K42" s="125"/>
      <c r="L42" s="125"/>
      <c r="M42" s="125"/>
      <c r="N42" s="125"/>
      <c r="O42" s="125"/>
      <c r="P42" s="125"/>
      <c r="Q42" s="125"/>
      <c r="R42" s="125"/>
      <c r="S42" s="125"/>
      <c r="T42" s="125"/>
      <c r="U42" s="125"/>
      <c r="V42" s="125"/>
      <c r="W42" s="125"/>
      <c r="X42" s="125"/>
      <c r="Y42" s="125"/>
      <c r="Z42" s="125"/>
      <c r="AA42" s="138"/>
    </row>
    <row r="43" spans="1:27" x14ac:dyDescent="0.2">
      <c r="A43" s="152"/>
      <c r="B43" s="163"/>
      <c r="C43" s="140"/>
      <c r="D43" s="121"/>
      <c r="E43" s="119"/>
      <c r="F43" s="21" t="s">
        <v>122</v>
      </c>
      <c r="G43" s="44" t="s">
        <v>12</v>
      </c>
      <c r="H43" s="77" t="s">
        <v>133</v>
      </c>
      <c r="I43" s="27">
        <v>1.6796536796536796</v>
      </c>
      <c r="J43" s="125"/>
      <c r="K43" s="125"/>
      <c r="L43" s="125"/>
      <c r="M43" s="125"/>
      <c r="N43" s="125"/>
      <c r="O43" s="125"/>
      <c r="P43" s="125"/>
      <c r="Q43" s="125"/>
      <c r="R43" s="125"/>
      <c r="S43" s="125"/>
      <c r="T43" s="125"/>
      <c r="U43" s="125"/>
      <c r="V43" s="125"/>
      <c r="W43" s="125"/>
      <c r="X43" s="125"/>
      <c r="Y43" s="125"/>
      <c r="Z43" s="125"/>
      <c r="AA43" s="138"/>
    </row>
    <row r="44" spans="1:27" x14ac:dyDescent="0.2">
      <c r="A44" s="152"/>
      <c r="B44" s="163"/>
      <c r="C44" s="140"/>
      <c r="D44" s="121"/>
      <c r="E44" s="119"/>
      <c r="F44" s="21" t="s">
        <v>123</v>
      </c>
      <c r="G44" s="44" t="s">
        <v>12</v>
      </c>
      <c r="H44" s="77" t="s">
        <v>134</v>
      </c>
      <c r="I44" s="33">
        <v>84.086580086580085</v>
      </c>
      <c r="J44" s="125"/>
      <c r="K44" s="125"/>
      <c r="L44" s="125"/>
      <c r="M44" s="125"/>
      <c r="N44" s="125"/>
      <c r="O44" s="125"/>
      <c r="P44" s="125"/>
      <c r="Q44" s="125"/>
      <c r="R44" s="125"/>
      <c r="S44" s="125"/>
      <c r="T44" s="125"/>
      <c r="U44" s="125"/>
      <c r="V44" s="125"/>
      <c r="W44" s="125"/>
      <c r="X44" s="125"/>
      <c r="Y44" s="125"/>
      <c r="Z44" s="125"/>
      <c r="AA44" s="138"/>
    </row>
    <row r="45" spans="1:27" x14ac:dyDescent="0.2">
      <c r="A45" s="153"/>
      <c r="B45" s="164"/>
      <c r="C45" s="141"/>
      <c r="D45" s="122"/>
      <c r="E45" s="118"/>
      <c r="F45" s="21" t="s">
        <v>124</v>
      </c>
      <c r="G45" s="44" t="s">
        <v>12</v>
      </c>
      <c r="H45" s="77" t="s">
        <v>135</v>
      </c>
      <c r="I45" s="33">
        <v>15.913419913419913</v>
      </c>
      <c r="J45" s="125"/>
      <c r="K45" s="125"/>
      <c r="L45" s="125"/>
      <c r="M45" s="125"/>
      <c r="N45" s="125"/>
      <c r="O45" s="125"/>
      <c r="P45" s="125"/>
      <c r="Q45" s="125"/>
      <c r="R45" s="125"/>
      <c r="S45" s="125"/>
      <c r="T45" s="125"/>
      <c r="U45" s="125"/>
      <c r="V45" s="125"/>
      <c r="W45" s="125"/>
      <c r="X45" s="125"/>
      <c r="Y45" s="125"/>
      <c r="Z45" s="125"/>
      <c r="AA45" s="124"/>
    </row>
    <row r="46" spans="1:27" x14ac:dyDescent="0.2">
      <c r="A46" s="151" t="s">
        <v>59</v>
      </c>
      <c r="B46" s="123" t="s">
        <v>140</v>
      </c>
      <c r="C46" s="139">
        <f t="shared" si="0"/>
        <v>2010</v>
      </c>
      <c r="D46" s="120" t="s">
        <v>650</v>
      </c>
      <c r="E46" s="117" t="str">
        <f t="shared" si="1"/>
        <v/>
      </c>
      <c r="F46" s="21" t="s">
        <v>141</v>
      </c>
      <c r="G46" s="44" t="s">
        <v>576</v>
      </c>
      <c r="H46" s="77" t="s">
        <v>147</v>
      </c>
      <c r="I46" s="39">
        <v>8377</v>
      </c>
      <c r="J46" s="125"/>
      <c r="K46" s="125"/>
      <c r="L46" s="125"/>
      <c r="M46" s="125"/>
      <c r="N46" s="125"/>
      <c r="O46" s="125"/>
      <c r="P46" s="125"/>
      <c r="Q46" s="125"/>
      <c r="R46" s="125"/>
      <c r="S46" s="125"/>
      <c r="T46" s="125"/>
      <c r="U46" s="125"/>
      <c r="V46" s="125"/>
      <c r="W46" s="125"/>
      <c r="X46" s="125"/>
      <c r="Y46" s="125"/>
      <c r="Z46" s="125"/>
      <c r="AA46" s="123" t="s">
        <v>709</v>
      </c>
    </row>
    <row r="47" spans="1:27" x14ac:dyDescent="0.2">
      <c r="A47" s="152"/>
      <c r="B47" s="138"/>
      <c r="C47" s="140"/>
      <c r="D47" s="121"/>
      <c r="E47" s="119"/>
      <c r="F47" s="21" t="s">
        <v>142</v>
      </c>
      <c r="G47" s="44" t="s">
        <v>576</v>
      </c>
      <c r="H47" s="77" t="s">
        <v>148</v>
      </c>
      <c r="I47" s="39">
        <v>7820</v>
      </c>
      <c r="J47" s="125"/>
      <c r="K47" s="125"/>
      <c r="L47" s="125"/>
      <c r="M47" s="125"/>
      <c r="N47" s="125"/>
      <c r="O47" s="125"/>
      <c r="P47" s="125"/>
      <c r="Q47" s="125"/>
      <c r="R47" s="125"/>
      <c r="S47" s="125"/>
      <c r="T47" s="125"/>
      <c r="U47" s="125"/>
      <c r="V47" s="125"/>
      <c r="W47" s="125"/>
      <c r="X47" s="125"/>
      <c r="Y47" s="125"/>
      <c r="Z47" s="125"/>
      <c r="AA47" s="138"/>
    </row>
    <row r="48" spans="1:27" x14ac:dyDescent="0.2">
      <c r="A48" s="152"/>
      <c r="B48" s="138"/>
      <c r="C48" s="140"/>
      <c r="D48" s="121"/>
      <c r="E48" s="119"/>
      <c r="F48" s="21" t="s">
        <v>143</v>
      </c>
      <c r="G48" s="44" t="s">
        <v>576</v>
      </c>
      <c r="H48" s="77" t="s">
        <v>149</v>
      </c>
      <c r="I48" s="39">
        <v>7763</v>
      </c>
      <c r="J48" s="125"/>
      <c r="K48" s="125"/>
      <c r="L48" s="125"/>
      <c r="M48" s="125"/>
      <c r="N48" s="125"/>
      <c r="O48" s="125"/>
      <c r="P48" s="125"/>
      <c r="Q48" s="125"/>
      <c r="R48" s="125"/>
      <c r="S48" s="125"/>
      <c r="T48" s="125"/>
      <c r="U48" s="125"/>
      <c r="V48" s="125"/>
      <c r="W48" s="125"/>
      <c r="X48" s="125"/>
      <c r="Y48" s="125"/>
      <c r="Z48" s="125"/>
      <c r="AA48" s="138"/>
    </row>
    <row r="49" spans="1:27" x14ac:dyDescent="0.2">
      <c r="A49" s="152"/>
      <c r="B49" s="138"/>
      <c r="C49" s="140"/>
      <c r="D49" s="121"/>
      <c r="E49" s="119"/>
      <c r="F49" s="21" t="s">
        <v>144</v>
      </c>
      <c r="G49" s="44" t="s">
        <v>576</v>
      </c>
      <c r="H49" s="77" t="s">
        <v>150</v>
      </c>
      <c r="I49" s="39">
        <v>7357</v>
      </c>
      <c r="J49" s="125"/>
      <c r="K49" s="125"/>
      <c r="L49" s="125"/>
      <c r="M49" s="125"/>
      <c r="N49" s="125"/>
      <c r="O49" s="125"/>
      <c r="P49" s="125"/>
      <c r="Q49" s="125"/>
      <c r="R49" s="125"/>
      <c r="S49" s="125"/>
      <c r="T49" s="125"/>
      <c r="U49" s="125"/>
      <c r="V49" s="125"/>
      <c r="W49" s="125"/>
      <c r="X49" s="125"/>
      <c r="Y49" s="125"/>
      <c r="Z49" s="125"/>
      <c r="AA49" s="138"/>
    </row>
    <row r="50" spans="1:27" x14ac:dyDescent="0.2">
      <c r="A50" s="152"/>
      <c r="B50" s="138"/>
      <c r="C50" s="140"/>
      <c r="D50" s="121"/>
      <c r="E50" s="119"/>
      <c r="F50" s="21" t="s">
        <v>145</v>
      </c>
      <c r="G50" s="44" t="s">
        <v>576</v>
      </c>
      <c r="H50" s="77" t="s">
        <v>151</v>
      </c>
      <c r="I50" s="39">
        <v>26</v>
      </c>
      <c r="J50" s="125"/>
      <c r="K50" s="125"/>
      <c r="L50" s="125"/>
      <c r="M50" s="125"/>
      <c r="N50" s="125"/>
      <c r="O50" s="125"/>
      <c r="P50" s="125"/>
      <c r="Q50" s="125"/>
      <c r="R50" s="125"/>
      <c r="S50" s="125"/>
      <c r="T50" s="125"/>
      <c r="U50" s="125"/>
      <c r="V50" s="125"/>
      <c r="W50" s="125"/>
      <c r="X50" s="125"/>
      <c r="Y50" s="125"/>
      <c r="Z50" s="125"/>
      <c r="AA50" s="138"/>
    </row>
    <row r="51" spans="1:27" x14ac:dyDescent="0.2">
      <c r="A51" s="153"/>
      <c r="B51" s="124"/>
      <c r="C51" s="141"/>
      <c r="D51" s="122"/>
      <c r="E51" s="118"/>
      <c r="F51" s="21" t="s">
        <v>146</v>
      </c>
      <c r="G51" s="44" t="s">
        <v>576</v>
      </c>
      <c r="H51" s="77" t="s">
        <v>152</v>
      </c>
      <c r="I51" s="39">
        <v>10</v>
      </c>
      <c r="J51" s="125"/>
      <c r="K51" s="125"/>
      <c r="L51" s="125"/>
      <c r="M51" s="125"/>
      <c r="N51" s="125"/>
      <c r="O51" s="125"/>
      <c r="P51" s="125"/>
      <c r="Q51" s="125"/>
      <c r="R51" s="125"/>
      <c r="S51" s="125"/>
      <c r="T51" s="125"/>
      <c r="U51" s="125"/>
      <c r="V51" s="125"/>
      <c r="W51" s="125"/>
      <c r="X51" s="125"/>
      <c r="Y51" s="125"/>
      <c r="Z51" s="125"/>
      <c r="AA51" s="124"/>
    </row>
    <row r="52" spans="1:27" x14ac:dyDescent="0.2">
      <c r="A52" s="151" t="s">
        <v>60</v>
      </c>
      <c r="B52" s="123" t="s">
        <v>155</v>
      </c>
      <c r="C52" s="139">
        <f t="shared" si="0"/>
        <v>2010</v>
      </c>
      <c r="D52" s="120" t="s">
        <v>650</v>
      </c>
      <c r="E52" s="117" t="str">
        <f t="shared" si="1"/>
        <v/>
      </c>
      <c r="F52" s="21" t="s">
        <v>156</v>
      </c>
      <c r="G52" s="44" t="s">
        <v>576</v>
      </c>
      <c r="H52" s="77" t="s">
        <v>164</v>
      </c>
      <c r="I52" s="39">
        <v>18968</v>
      </c>
      <c r="J52" s="125"/>
      <c r="K52" s="125"/>
      <c r="L52" s="125"/>
      <c r="M52" s="125"/>
      <c r="N52" s="125"/>
      <c r="O52" s="125"/>
      <c r="P52" s="125"/>
      <c r="Q52" s="125"/>
      <c r="R52" s="125"/>
      <c r="S52" s="125"/>
      <c r="T52" s="125"/>
      <c r="U52" s="125"/>
      <c r="V52" s="125"/>
      <c r="W52" s="125"/>
      <c r="X52" s="125"/>
      <c r="Y52" s="125"/>
      <c r="Z52" s="125"/>
      <c r="AA52" s="137" t="s">
        <v>713</v>
      </c>
    </row>
    <row r="53" spans="1:27" x14ac:dyDescent="0.2">
      <c r="A53" s="152"/>
      <c r="B53" s="138"/>
      <c r="C53" s="140"/>
      <c r="D53" s="121"/>
      <c r="E53" s="119"/>
      <c r="F53" s="21" t="s">
        <v>157</v>
      </c>
      <c r="G53" s="44" t="s">
        <v>576</v>
      </c>
      <c r="H53" s="77" t="s">
        <v>163</v>
      </c>
      <c r="I53" s="39">
        <v>23497</v>
      </c>
      <c r="J53" s="125"/>
      <c r="K53" s="125"/>
      <c r="L53" s="125"/>
      <c r="M53" s="125"/>
      <c r="N53" s="125"/>
      <c r="O53" s="125"/>
      <c r="P53" s="125"/>
      <c r="Q53" s="125"/>
      <c r="R53" s="125"/>
      <c r="S53" s="125"/>
      <c r="T53" s="125"/>
      <c r="U53" s="125"/>
      <c r="V53" s="125"/>
      <c r="W53" s="125"/>
      <c r="X53" s="125"/>
      <c r="Y53" s="125"/>
      <c r="Z53" s="125"/>
      <c r="AA53" s="138"/>
    </row>
    <row r="54" spans="1:27" x14ac:dyDescent="0.2">
      <c r="A54" s="152"/>
      <c r="B54" s="138"/>
      <c r="C54" s="140"/>
      <c r="D54" s="121"/>
      <c r="E54" s="119"/>
      <c r="F54" s="21" t="s">
        <v>158</v>
      </c>
      <c r="G54" s="44" t="s">
        <v>576</v>
      </c>
      <c r="H54" s="77" t="s">
        <v>165</v>
      </c>
      <c r="I54" s="39">
        <v>9630</v>
      </c>
      <c r="J54" s="125"/>
      <c r="K54" s="125"/>
      <c r="L54" s="125"/>
      <c r="M54" s="125"/>
      <c r="N54" s="125"/>
      <c r="O54" s="125"/>
      <c r="P54" s="125"/>
      <c r="Q54" s="125"/>
      <c r="R54" s="125"/>
      <c r="S54" s="125"/>
      <c r="T54" s="125"/>
      <c r="U54" s="125"/>
      <c r="V54" s="125"/>
      <c r="W54" s="125"/>
      <c r="X54" s="125"/>
      <c r="Y54" s="125"/>
      <c r="Z54" s="125"/>
      <c r="AA54" s="138"/>
    </row>
    <row r="55" spans="1:27" x14ac:dyDescent="0.2">
      <c r="A55" s="152"/>
      <c r="B55" s="138"/>
      <c r="C55" s="140"/>
      <c r="D55" s="121"/>
      <c r="E55" s="119"/>
      <c r="F55" s="21" t="s">
        <v>159</v>
      </c>
      <c r="G55" s="44" t="s">
        <v>576</v>
      </c>
      <c r="H55" s="77" t="s">
        <v>166</v>
      </c>
      <c r="I55" s="39">
        <v>11994</v>
      </c>
      <c r="J55" s="125"/>
      <c r="K55" s="125"/>
      <c r="L55" s="125"/>
      <c r="M55" s="125"/>
      <c r="N55" s="125"/>
      <c r="O55" s="125"/>
      <c r="P55" s="125"/>
      <c r="Q55" s="125"/>
      <c r="R55" s="125"/>
      <c r="S55" s="125"/>
      <c r="T55" s="125"/>
      <c r="U55" s="125"/>
      <c r="V55" s="125"/>
      <c r="W55" s="125"/>
      <c r="X55" s="125"/>
      <c r="Y55" s="125"/>
      <c r="Z55" s="125"/>
      <c r="AA55" s="138"/>
    </row>
    <row r="56" spans="1:27" x14ac:dyDescent="0.2">
      <c r="A56" s="152"/>
      <c r="B56" s="138"/>
      <c r="C56" s="140"/>
      <c r="D56" s="121"/>
      <c r="E56" s="119"/>
      <c r="F56" s="21" t="s">
        <v>160</v>
      </c>
      <c r="G56" s="44" t="s">
        <v>576</v>
      </c>
      <c r="H56" s="77" t="s">
        <v>167</v>
      </c>
      <c r="I56" s="39">
        <v>9338</v>
      </c>
      <c r="J56" s="125"/>
      <c r="K56" s="125"/>
      <c r="L56" s="125"/>
      <c r="M56" s="125"/>
      <c r="N56" s="125"/>
      <c r="O56" s="125"/>
      <c r="P56" s="125"/>
      <c r="Q56" s="125"/>
      <c r="R56" s="125"/>
      <c r="S56" s="125"/>
      <c r="T56" s="125"/>
      <c r="U56" s="125"/>
      <c r="V56" s="125"/>
      <c r="W56" s="125"/>
      <c r="X56" s="125"/>
      <c r="Y56" s="125"/>
      <c r="Z56" s="125"/>
      <c r="AA56" s="138"/>
    </row>
    <row r="57" spans="1:27" x14ac:dyDescent="0.2">
      <c r="A57" s="152"/>
      <c r="B57" s="138"/>
      <c r="C57" s="140"/>
      <c r="D57" s="121"/>
      <c r="E57" s="119"/>
      <c r="F57" s="21" t="s">
        <v>161</v>
      </c>
      <c r="G57" s="44" t="s">
        <v>576</v>
      </c>
      <c r="H57" s="77" t="s">
        <v>168</v>
      </c>
      <c r="I57" s="39">
        <v>11503</v>
      </c>
      <c r="J57" s="125"/>
      <c r="K57" s="125"/>
      <c r="L57" s="125"/>
      <c r="M57" s="125"/>
      <c r="N57" s="125"/>
      <c r="O57" s="125"/>
      <c r="P57" s="125"/>
      <c r="Q57" s="125"/>
      <c r="R57" s="125"/>
      <c r="S57" s="125"/>
      <c r="T57" s="125"/>
      <c r="U57" s="125"/>
      <c r="V57" s="125"/>
      <c r="W57" s="125"/>
      <c r="X57" s="125"/>
      <c r="Y57" s="125"/>
      <c r="Z57" s="125"/>
      <c r="AA57" s="138"/>
    </row>
    <row r="58" spans="1:27" x14ac:dyDescent="0.2">
      <c r="A58" s="152"/>
      <c r="B58" s="138"/>
      <c r="C58" s="140"/>
      <c r="D58" s="121"/>
      <c r="E58" s="119"/>
      <c r="F58" s="21" t="s">
        <v>175</v>
      </c>
      <c r="G58" s="44" t="s">
        <v>581</v>
      </c>
      <c r="H58" s="77" t="s">
        <v>176</v>
      </c>
      <c r="I58" s="31">
        <v>2000</v>
      </c>
      <c r="J58" s="125"/>
      <c r="K58" s="125"/>
      <c r="L58" s="125"/>
      <c r="M58" s="125"/>
      <c r="N58" s="125"/>
      <c r="O58" s="125"/>
      <c r="P58" s="125"/>
      <c r="Q58" s="125"/>
      <c r="R58" s="125"/>
      <c r="S58" s="125"/>
      <c r="T58" s="125"/>
      <c r="U58" s="125"/>
      <c r="V58" s="125"/>
      <c r="W58" s="125"/>
      <c r="X58" s="125"/>
      <c r="Y58" s="125"/>
      <c r="Z58" s="125"/>
      <c r="AA58" s="138"/>
    </row>
    <row r="59" spans="1:27" x14ac:dyDescent="0.2">
      <c r="A59" s="152"/>
      <c r="B59" s="138"/>
      <c r="C59" s="140"/>
      <c r="D59" s="121"/>
      <c r="E59" s="119"/>
      <c r="F59" s="21" t="s">
        <v>174</v>
      </c>
      <c r="G59" s="44" t="s">
        <v>581</v>
      </c>
      <c r="H59" s="77" t="s">
        <v>177</v>
      </c>
      <c r="I59" s="31">
        <v>2010</v>
      </c>
      <c r="J59" s="125"/>
      <c r="K59" s="125"/>
      <c r="L59" s="125"/>
      <c r="M59" s="125"/>
      <c r="N59" s="125"/>
      <c r="O59" s="125"/>
      <c r="P59" s="125"/>
      <c r="Q59" s="125"/>
      <c r="R59" s="125"/>
      <c r="S59" s="125"/>
      <c r="T59" s="125"/>
      <c r="U59" s="125"/>
      <c r="V59" s="125"/>
      <c r="W59" s="125"/>
      <c r="X59" s="125"/>
      <c r="Y59" s="125"/>
      <c r="Z59" s="125"/>
      <c r="AA59" s="138"/>
    </row>
    <row r="60" spans="1:27" x14ac:dyDescent="0.2">
      <c r="A60" s="153"/>
      <c r="B60" s="124"/>
      <c r="C60" s="141"/>
      <c r="D60" s="122"/>
      <c r="E60" s="118"/>
      <c r="F60" s="21" t="s">
        <v>162</v>
      </c>
      <c r="G60" s="44" t="s">
        <v>581</v>
      </c>
      <c r="H60" s="77" t="s">
        <v>643</v>
      </c>
      <c r="I60" s="32">
        <f>IF(I59="","",I59-I58)</f>
        <v>10</v>
      </c>
      <c r="J60" s="125"/>
      <c r="K60" s="125"/>
      <c r="L60" s="125"/>
      <c r="M60" s="125"/>
      <c r="N60" s="125"/>
      <c r="O60" s="125"/>
      <c r="P60" s="125"/>
      <c r="Q60" s="125"/>
      <c r="R60" s="125"/>
      <c r="S60" s="125"/>
      <c r="T60" s="125"/>
      <c r="U60" s="125"/>
      <c r="V60" s="125"/>
      <c r="W60" s="125"/>
      <c r="X60" s="125"/>
      <c r="Y60" s="125"/>
      <c r="Z60" s="125"/>
      <c r="AA60" s="124"/>
    </row>
    <row r="61" spans="1:27" ht="11.25" customHeight="1" x14ac:dyDescent="0.2">
      <c r="A61" s="127" t="s">
        <v>61</v>
      </c>
      <c r="B61" s="126" t="s">
        <v>223</v>
      </c>
      <c r="C61" s="139">
        <f t="shared" si="0"/>
        <v>2010</v>
      </c>
      <c r="D61" s="158" t="s">
        <v>650</v>
      </c>
      <c r="E61" s="117" t="str">
        <f>IF(D61="País","Nivel incorrecto",IF(D61="Entidad","Nivel incorrecto",IF(D61="Delegación de la Ciudad de México","Nivel incorrecto","")))</f>
        <v/>
      </c>
      <c r="F61" s="21" t="s">
        <v>225</v>
      </c>
      <c r="G61" s="44" t="s">
        <v>582</v>
      </c>
      <c r="H61" s="77" t="s">
        <v>591</v>
      </c>
      <c r="I61" s="33">
        <v>3.16</v>
      </c>
      <c r="J61" s="125"/>
      <c r="K61" s="125"/>
      <c r="L61" s="125"/>
      <c r="M61" s="125"/>
      <c r="N61" s="125"/>
      <c r="O61" s="125"/>
      <c r="P61" s="125"/>
      <c r="Q61" s="125"/>
      <c r="R61" s="125"/>
      <c r="S61" s="125"/>
      <c r="T61" s="125"/>
      <c r="U61" s="125"/>
      <c r="V61" s="125"/>
      <c r="W61" s="125"/>
      <c r="X61" s="125"/>
      <c r="Y61" s="125"/>
      <c r="Z61" s="125"/>
      <c r="AA61" s="126" t="s">
        <v>224</v>
      </c>
    </row>
    <row r="62" spans="1:27" x14ac:dyDescent="0.2">
      <c r="A62" s="127"/>
      <c r="B62" s="126"/>
      <c r="C62" s="141"/>
      <c r="D62" s="158"/>
      <c r="E62" s="118"/>
      <c r="F62" s="21" t="s">
        <v>226</v>
      </c>
      <c r="G62" s="95" t="s">
        <v>582</v>
      </c>
      <c r="H62" s="77" t="s">
        <v>592</v>
      </c>
      <c r="I62" s="33">
        <v>10.78</v>
      </c>
      <c r="J62" s="125"/>
      <c r="K62" s="125"/>
      <c r="L62" s="125"/>
      <c r="M62" s="125"/>
      <c r="N62" s="125"/>
      <c r="O62" s="125"/>
      <c r="P62" s="125"/>
      <c r="Q62" s="125"/>
      <c r="R62" s="125"/>
      <c r="S62" s="125"/>
      <c r="T62" s="125"/>
      <c r="U62" s="125"/>
      <c r="V62" s="125"/>
      <c r="W62" s="125"/>
      <c r="X62" s="125"/>
      <c r="Y62" s="125"/>
      <c r="Z62" s="125"/>
      <c r="AA62" s="126"/>
    </row>
    <row r="63" spans="1:27" ht="11.25" customHeight="1" x14ac:dyDescent="0.2">
      <c r="A63" s="127" t="s">
        <v>232</v>
      </c>
      <c r="B63" s="126" t="s">
        <v>233</v>
      </c>
      <c r="C63" s="139">
        <f t="shared" si="0"/>
        <v>2010</v>
      </c>
      <c r="D63" s="123" t="str">
        <f>D39</f>
        <v>Municipio</v>
      </c>
      <c r="E63" s="117" t="s">
        <v>704</v>
      </c>
      <c r="F63" s="21" t="s">
        <v>235</v>
      </c>
      <c r="G63" s="95" t="s">
        <v>727</v>
      </c>
      <c r="H63" s="77" t="s">
        <v>635</v>
      </c>
      <c r="I63" s="33">
        <v>804168</v>
      </c>
      <c r="J63" s="128"/>
      <c r="K63" s="129"/>
      <c r="L63" s="129"/>
      <c r="M63" s="129"/>
      <c r="N63" s="129"/>
      <c r="O63" s="129"/>
      <c r="P63" s="129"/>
      <c r="Q63" s="129"/>
      <c r="R63" s="129"/>
      <c r="S63" s="129"/>
      <c r="T63" s="129"/>
      <c r="U63" s="129"/>
      <c r="V63" s="129"/>
      <c r="W63" s="129"/>
      <c r="X63" s="129"/>
      <c r="Y63" s="129"/>
      <c r="Z63" s="130"/>
      <c r="AA63" s="123" t="s">
        <v>234</v>
      </c>
    </row>
    <row r="64" spans="1:27" x14ac:dyDescent="0.2">
      <c r="A64" s="127"/>
      <c r="B64" s="126"/>
      <c r="C64" s="141"/>
      <c r="D64" s="124"/>
      <c r="E64" s="118"/>
      <c r="F64" s="21" t="s">
        <v>236</v>
      </c>
      <c r="G64" s="95" t="s">
        <v>727</v>
      </c>
      <c r="H64" s="77" t="s">
        <v>593</v>
      </c>
      <c r="I64" s="33">
        <v>0</v>
      </c>
      <c r="J64" s="134"/>
      <c r="K64" s="135"/>
      <c r="L64" s="135"/>
      <c r="M64" s="135"/>
      <c r="N64" s="135"/>
      <c r="O64" s="135"/>
      <c r="P64" s="135"/>
      <c r="Q64" s="135"/>
      <c r="R64" s="135"/>
      <c r="S64" s="135"/>
      <c r="T64" s="135"/>
      <c r="U64" s="135"/>
      <c r="V64" s="135"/>
      <c r="W64" s="135"/>
      <c r="X64" s="135"/>
      <c r="Y64" s="135"/>
      <c r="Z64" s="136"/>
      <c r="AA64" s="124"/>
    </row>
    <row r="65" spans="1:27" ht="11.25" customHeight="1" x14ac:dyDescent="0.2">
      <c r="A65" s="127" t="s">
        <v>237</v>
      </c>
      <c r="B65" s="126" t="s">
        <v>238</v>
      </c>
      <c r="C65" s="139">
        <f t="shared" si="0"/>
        <v>2010</v>
      </c>
      <c r="D65" s="126" t="str">
        <f>D39</f>
        <v>Municipio</v>
      </c>
      <c r="E65" s="117"/>
      <c r="F65" s="21" t="s">
        <v>240</v>
      </c>
      <c r="G65" s="44" t="s">
        <v>583</v>
      </c>
      <c r="H65" s="77" t="s">
        <v>594</v>
      </c>
      <c r="I65" s="11"/>
      <c r="J65" s="125"/>
      <c r="K65" s="125"/>
      <c r="L65" s="125"/>
      <c r="M65" s="125"/>
      <c r="N65" s="125"/>
      <c r="O65" s="125"/>
      <c r="P65" s="125"/>
      <c r="Q65" s="125"/>
      <c r="R65" s="125"/>
      <c r="S65" s="125"/>
      <c r="T65" s="125"/>
      <c r="U65" s="125"/>
      <c r="V65" s="125"/>
      <c r="W65" s="125"/>
      <c r="X65" s="125"/>
      <c r="Y65" s="125"/>
      <c r="Z65" s="125"/>
      <c r="AA65" s="126" t="s">
        <v>239</v>
      </c>
    </row>
    <row r="66" spans="1:27" x14ac:dyDescent="0.2">
      <c r="A66" s="127"/>
      <c r="B66" s="126"/>
      <c r="C66" s="140"/>
      <c r="D66" s="126"/>
      <c r="E66" s="119"/>
      <c r="F66" s="21" t="s">
        <v>241</v>
      </c>
      <c r="G66" s="44" t="s">
        <v>583</v>
      </c>
      <c r="H66" s="77" t="s">
        <v>595</v>
      </c>
      <c r="I66" s="11"/>
      <c r="J66" s="125"/>
      <c r="K66" s="125"/>
      <c r="L66" s="125"/>
      <c r="M66" s="125"/>
      <c r="N66" s="125"/>
      <c r="O66" s="125"/>
      <c r="P66" s="125"/>
      <c r="Q66" s="125"/>
      <c r="R66" s="125"/>
      <c r="S66" s="125"/>
      <c r="T66" s="125"/>
      <c r="U66" s="125"/>
      <c r="V66" s="125"/>
      <c r="W66" s="125"/>
      <c r="X66" s="125"/>
      <c r="Y66" s="125"/>
      <c r="Z66" s="125"/>
      <c r="AA66" s="126"/>
    </row>
    <row r="67" spans="1:27" x14ac:dyDescent="0.2">
      <c r="A67" s="127"/>
      <c r="B67" s="126"/>
      <c r="C67" s="140"/>
      <c r="D67" s="126"/>
      <c r="E67" s="119"/>
      <c r="F67" s="21" t="s">
        <v>242</v>
      </c>
      <c r="G67" s="44" t="s">
        <v>583</v>
      </c>
      <c r="H67" s="77" t="s">
        <v>596</v>
      </c>
      <c r="I67" s="11"/>
      <c r="J67" s="125"/>
      <c r="K67" s="125"/>
      <c r="L67" s="125"/>
      <c r="M67" s="125"/>
      <c r="N67" s="125"/>
      <c r="O67" s="125"/>
      <c r="P67" s="125"/>
      <c r="Q67" s="125"/>
      <c r="R67" s="125"/>
      <c r="S67" s="125"/>
      <c r="T67" s="125"/>
      <c r="U67" s="125"/>
      <c r="V67" s="125"/>
      <c r="W67" s="125"/>
      <c r="X67" s="125"/>
      <c r="Y67" s="125"/>
      <c r="Z67" s="125"/>
      <c r="AA67" s="126"/>
    </row>
    <row r="68" spans="1:27" x14ac:dyDescent="0.2">
      <c r="A68" s="127"/>
      <c r="B68" s="126"/>
      <c r="C68" s="140"/>
      <c r="D68" s="126"/>
      <c r="E68" s="119"/>
      <c r="F68" s="21" t="s">
        <v>243</v>
      </c>
      <c r="G68" s="44" t="s">
        <v>583</v>
      </c>
      <c r="H68" s="77" t="s">
        <v>597</v>
      </c>
      <c r="I68" s="11"/>
      <c r="J68" s="125"/>
      <c r="K68" s="125"/>
      <c r="L68" s="125"/>
      <c r="M68" s="125"/>
      <c r="N68" s="125"/>
      <c r="O68" s="125"/>
      <c r="P68" s="125"/>
      <c r="Q68" s="125"/>
      <c r="R68" s="125"/>
      <c r="S68" s="125"/>
      <c r="T68" s="125"/>
      <c r="U68" s="125"/>
      <c r="V68" s="125"/>
      <c r="W68" s="125"/>
      <c r="X68" s="125"/>
      <c r="Y68" s="125"/>
      <c r="Z68" s="125"/>
      <c r="AA68" s="126"/>
    </row>
    <row r="69" spans="1:27" x14ac:dyDescent="0.2">
      <c r="A69" s="127"/>
      <c r="B69" s="126"/>
      <c r="C69" s="140"/>
      <c r="D69" s="126"/>
      <c r="E69" s="119"/>
      <c r="F69" s="21" t="s">
        <v>244</v>
      </c>
      <c r="G69" s="44" t="s">
        <v>583</v>
      </c>
      <c r="H69" s="77" t="s">
        <v>598</v>
      </c>
      <c r="I69" s="11"/>
      <c r="J69" s="125"/>
      <c r="K69" s="125"/>
      <c r="L69" s="125"/>
      <c r="M69" s="125"/>
      <c r="N69" s="125"/>
      <c r="O69" s="125"/>
      <c r="P69" s="125"/>
      <c r="Q69" s="125"/>
      <c r="R69" s="125"/>
      <c r="S69" s="125"/>
      <c r="T69" s="125"/>
      <c r="U69" s="125"/>
      <c r="V69" s="125"/>
      <c r="W69" s="125"/>
      <c r="X69" s="125"/>
      <c r="Y69" s="125"/>
      <c r="Z69" s="125"/>
      <c r="AA69" s="126"/>
    </row>
    <row r="70" spans="1:27" x14ac:dyDescent="0.2">
      <c r="A70" s="127"/>
      <c r="B70" s="126"/>
      <c r="C70" s="141"/>
      <c r="D70" s="126"/>
      <c r="E70" s="118"/>
      <c r="F70" s="21" t="s">
        <v>245</v>
      </c>
      <c r="G70" s="44" t="s">
        <v>583</v>
      </c>
      <c r="H70" s="77" t="s">
        <v>599</v>
      </c>
      <c r="I70" s="11"/>
      <c r="J70" s="125"/>
      <c r="K70" s="125"/>
      <c r="L70" s="125"/>
      <c r="M70" s="125"/>
      <c r="N70" s="125"/>
      <c r="O70" s="125"/>
      <c r="P70" s="125"/>
      <c r="Q70" s="125"/>
      <c r="R70" s="125"/>
      <c r="S70" s="125"/>
      <c r="T70" s="125"/>
      <c r="U70" s="125"/>
      <c r="V70" s="125"/>
      <c r="W70" s="125"/>
      <c r="X70" s="125"/>
      <c r="Y70" s="125"/>
      <c r="Z70" s="125"/>
      <c r="AA70" s="126"/>
    </row>
    <row r="71" spans="1:27" x14ac:dyDescent="0.2">
      <c r="A71" s="34" t="s">
        <v>256</v>
      </c>
      <c r="B71" s="35" t="s">
        <v>257</v>
      </c>
      <c r="C71" s="46">
        <f t="shared" si="0"/>
        <v>2010</v>
      </c>
      <c r="D71" s="83" t="str">
        <f>D39</f>
        <v>Municipio</v>
      </c>
      <c r="E71" s="72" t="str">
        <f>IF(D71="País","Nivel incorrecto",IF(D71="Entidad","Nivel incorrecto",IF(D71="Delegación de la Ciudad de México","Nivel incorrecto","")))</f>
        <v/>
      </c>
      <c r="F71" s="21" t="s">
        <v>259</v>
      </c>
      <c r="G71" s="44" t="s">
        <v>369</v>
      </c>
      <c r="H71" s="77" t="s">
        <v>260</v>
      </c>
      <c r="I71" s="33"/>
      <c r="J71" s="125"/>
      <c r="K71" s="125"/>
      <c r="L71" s="125"/>
      <c r="M71" s="125"/>
      <c r="N71" s="125"/>
      <c r="O71" s="125"/>
      <c r="P71" s="125"/>
      <c r="Q71" s="125"/>
      <c r="R71" s="125"/>
      <c r="S71" s="125"/>
      <c r="T71" s="125"/>
      <c r="U71" s="125"/>
      <c r="V71" s="125"/>
      <c r="W71" s="125"/>
      <c r="X71" s="125"/>
      <c r="Y71" s="125"/>
      <c r="Z71" s="125"/>
      <c r="AA71" s="93" t="s">
        <v>258</v>
      </c>
    </row>
    <row r="72" spans="1:27" x14ac:dyDescent="0.2">
      <c r="A72" s="34" t="s">
        <v>261</v>
      </c>
      <c r="B72" s="35" t="s">
        <v>262</v>
      </c>
      <c r="C72" s="46">
        <f t="shared" si="0"/>
        <v>2010</v>
      </c>
      <c r="D72" s="84" t="s">
        <v>650</v>
      </c>
      <c r="E72" s="72" t="str">
        <f>IF(D72="País","Nivel incorrecto",IF(D72="Entidad","Nivel incorrecto",""))</f>
        <v/>
      </c>
      <c r="F72" s="21" t="s">
        <v>263</v>
      </c>
      <c r="G72" s="44" t="s">
        <v>12</v>
      </c>
      <c r="H72" s="77" t="s">
        <v>264</v>
      </c>
      <c r="I72" s="33"/>
      <c r="J72" s="125"/>
      <c r="K72" s="125"/>
      <c r="L72" s="125"/>
      <c r="M72" s="125"/>
      <c r="N72" s="125"/>
      <c r="O72" s="125"/>
      <c r="P72" s="125"/>
      <c r="Q72" s="125"/>
      <c r="R72" s="125"/>
      <c r="S72" s="125"/>
      <c r="T72" s="125"/>
      <c r="U72" s="125"/>
      <c r="V72" s="125"/>
      <c r="W72" s="125"/>
      <c r="X72" s="125"/>
      <c r="Y72" s="125"/>
      <c r="Z72" s="125"/>
      <c r="AA72" s="93" t="s">
        <v>265</v>
      </c>
    </row>
    <row r="73" spans="1:27" ht="33.75" x14ac:dyDescent="0.2">
      <c r="A73" s="34" t="s">
        <v>267</v>
      </c>
      <c r="B73" s="35" t="s">
        <v>268</v>
      </c>
      <c r="C73" s="46">
        <f t="shared" si="0"/>
        <v>2010</v>
      </c>
      <c r="D73" s="84" t="s">
        <v>650</v>
      </c>
      <c r="E73" s="72" t="str">
        <f>IF(D73="Delegación de la Ciudad de México","Nivel incorrecto","")</f>
        <v/>
      </c>
      <c r="F73" s="21" t="s">
        <v>269</v>
      </c>
      <c r="G73" s="44" t="s">
        <v>584</v>
      </c>
      <c r="H73" s="77" t="s">
        <v>270</v>
      </c>
      <c r="I73" s="33">
        <v>696.3064719922902</v>
      </c>
      <c r="J73" s="125"/>
      <c r="K73" s="125"/>
      <c r="L73" s="125"/>
      <c r="M73" s="125"/>
      <c r="N73" s="125"/>
      <c r="O73" s="125"/>
      <c r="P73" s="125"/>
      <c r="Q73" s="125"/>
      <c r="R73" s="125"/>
      <c r="S73" s="125"/>
      <c r="T73" s="125"/>
      <c r="U73" s="125"/>
      <c r="V73" s="125"/>
      <c r="W73" s="125"/>
      <c r="X73" s="125"/>
      <c r="Y73" s="125"/>
      <c r="Z73" s="125"/>
      <c r="AA73" s="93" t="s">
        <v>714</v>
      </c>
    </row>
    <row r="74" spans="1:27" ht="11.25" customHeight="1" x14ac:dyDescent="0.2">
      <c r="A74" s="127" t="s">
        <v>266</v>
      </c>
      <c r="B74" s="126" t="s">
        <v>271</v>
      </c>
      <c r="C74" s="139">
        <f t="shared" si="0"/>
        <v>2010</v>
      </c>
      <c r="D74" s="120" t="s">
        <v>650</v>
      </c>
      <c r="E74" s="85" t="s">
        <v>704</v>
      </c>
      <c r="F74" s="21" t="s">
        <v>272</v>
      </c>
      <c r="G74" s="44" t="s">
        <v>576</v>
      </c>
      <c r="H74" s="78" t="s">
        <v>275</v>
      </c>
      <c r="I74" s="39">
        <v>9228</v>
      </c>
      <c r="J74" s="128"/>
      <c r="K74" s="129"/>
      <c r="L74" s="129"/>
      <c r="M74" s="129"/>
      <c r="N74" s="129"/>
      <c r="O74" s="129"/>
      <c r="P74" s="129"/>
      <c r="Q74" s="129"/>
      <c r="R74" s="129"/>
      <c r="S74" s="129"/>
      <c r="T74" s="129"/>
      <c r="U74" s="129"/>
      <c r="V74" s="129"/>
      <c r="W74" s="129"/>
      <c r="X74" s="129"/>
      <c r="Y74" s="129"/>
      <c r="Z74" s="130"/>
      <c r="AA74" s="123" t="s">
        <v>715</v>
      </c>
    </row>
    <row r="75" spans="1:27" x14ac:dyDescent="0.2">
      <c r="A75" s="127"/>
      <c r="B75" s="126"/>
      <c r="C75" s="140"/>
      <c r="D75" s="121"/>
      <c r="E75" s="86"/>
      <c r="F75" s="21" t="s">
        <v>273</v>
      </c>
      <c r="G75" s="44" t="s">
        <v>576</v>
      </c>
      <c r="H75" s="78" t="s">
        <v>276</v>
      </c>
      <c r="I75" s="39">
        <v>288</v>
      </c>
      <c r="J75" s="131"/>
      <c r="K75" s="132"/>
      <c r="L75" s="132"/>
      <c r="M75" s="132"/>
      <c r="N75" s="132"/>
      <c r="O75" s="132"/>
      <c r="P75" s="132"/>
      <c r="Q75" s="132"/>
      <c r="R75" s="132"/>
      <c r="S75" s="132"/>
      <c r="T75" s="132"/>
      <c r="U75" s="132"/>
      <c r="V75" s="132"/>
      <c r="W75" s="132"/>
      <c r="X75" s="132"/>
      <c r="Y75" s="132"/>
      <c r="Z75" s="133"/>
      <c r="AA75" s="138"/>
    </row>
    <row r="76" spans="1:27" x14ac:dyDescent="0.2">
      <c r="A76" s="127"/>
      <c r="B76" s="126"/>
      <c r="C76" s="141"/>
      <c r="D76" s="122"/>
      <c r="E76" s="87"/>
      <c r="F76" s="21" t="s">
        <v>274</v>
      </c>
      <c r="G76" s="44" t="s">
        <v>12</v>
      </c>
      <c r="H76" s="78" t="s">
        <v>677</v>
      </c>
      <c r="I76" s="33">
        <v>3.1209362808842656</v>
      </c>
      <c r="J76" s="134"/>
      <c r="K76" s="135"/>
      <c r="L76" s="135"/>
      <c r="M76" s="135"/>
      <c r="N76" s="135"/>
      <c r="O76" s="135"/>
      <c r="P76" s="135"/>
      <c r="Q76" s="135"/>
      <c r="R76" s="135"/>
      <c r="S76" s="135"/>
      <c r="T76" s="135"/>
      <c r="U76" s="135"/>
      <c r="V76" s="135"/>
      <c r="W76" s="135"/>
      <c r="X76" s="135"/>
      <c r="Y76" s="135"/>
      <c r="Z76" s="136"/>
      <c r="AA76" s="124"/>
    </row>
    <row r="77" spans="1:27" ht="11.25" customHeight="1" x14ac:dyDescent="0.2">
      <c r="A77" s="127" t="s">
        <v>282</v>
      </c>
      <c r="B77" s="126" t="s">
        <v>283</v>
      </c>
      <c r="C77" s="139">
        <f t="shared" si="0"/>
        <v>2010</v>
      </c>
      <c r="D77" s="126" t="s">
        <v>650</v>
      </c>
      <c r="E77" s="117" t="s">
        <v>704</v>
      </c>
      <c r="F77" s="21" t="s">
        <v>284</v>
      </c>
      <c r="G77" s="44" t="s">
        <v>585</v>
      </c>
      <c r="H77" s="77" t="s">
        <v>290</v>
      </c>
      <c r="I77" s="33">
        <v>21978.780999999999</v>
      </c>
      <c r="J77" s="125"/>
      <c r="K77" s="125"/>
      <c r="L77" s="125"/>
      <c r="M77" s="125"/>
      <c r="N77" s="125"/>
      <c r="O77" s="125"/>
      <c r="P77" s="125"/>
      <c r="Q77" s="125"/>
      <c r="R77" s="125"/>
      <c r="S77" s="125"/>
      <c r="T77" s="125"/>
      <c r="U77" s="125"/>
      <c r="V77" s="125"/>
      <c r="W77" s="125"/>
      <c r="X77" s="125"/>
      <c r="Y77" s="125"/>
      <c r="Z77" s="125"/>
      <c r="AA77" s="126" t="s">
        <v>716</v>
      </c>
    </row>
    <row r="78" spans="1:27" x14ac:dyDescent="0.2">
      <c r="A78" s="127"/>
      <c r="B78" s="126"/>
      <c r="C78" s="140"/>
      <c r="D78" s="126"/>
      <c r="E78" s="119"/>
      <c r="F78" s="21" t="s">
        <v>285</v>
      </c>
      <c r="G78" s="44" t="s">
        <v>585</v>
      </c>
      <c r="H78" s="77" t="s">
        <v>291</v>
      </c>
      <c r="I78" s="33">
        <v>38608.93419</v>
      </c>
      <c r="J78" s="125"/>
      <c r="K78" s="125"/>
      <c r="L78" s="125"/>
      <c r="M78" s="125"/>
      <c r="N78" s="125"/>
      <c r="O78" s="125"/>
      <c r="P78" s="125"/>
      <c r="Q78" s="125"/>
      <c r="R78" s="125"/>
      <c r="S78" s="125"/>
      <c r="T78" s="125"/>
      <c r="U78" s="125"/>
      <c r="V78" s="125"/>
      <c r="W78" s="125"/>
      <c r="X78" s="125"/>
      <c r="Y78" s="125"/>
      <c r="Z78" s="125"/>
      <c r="AA78" s="126"/>
    </row>
    <row r="79" spans="1:27" x14ac:dyDescent="0.2">
      <c r="A79" s="127"/>
      <c r="B79" s="126"/>
      <c r="C79" s="140"/>
      <c r="D79" s="126"/>
      <c r="E79" s="119"/>
      <c r="F79" s="21" t="s">
        <v>286</v>
      </c>
      <c r="G79" s="44" t="s">
        <v>585</v>
      </c>
      <c r="H79" s="77" t="s">
        <v>292</v>
      </c>
      <c r="I79" s="33">
        <v>82039</v>
      </c>
      <c r="J79" s="125"/>
      <c r="K79" s="125"/>
      <c r="L79" s="125"/>
      <c r="M79" s="125"/>
      <c r="N79" s="125"/>
      <c r="O79" s="125"/>
      <c r="P79" s="125"/>
      <c r="Q79" s="125"/>
      <c r="R79" s="125"/>
      <c r="S79" s="125"/>
      <c r="T79" s="125"/>
      <c r="U79" s="125"/>
      <c r="V79" s="125"/>
      <c r="W79" s="125"/>
      <c r="X79" s="125"/>
      <c r="Y79" s="125"/>
      <c r="Z79" s="125"/>
      <c r="AA79" s="126"/>
    </row>
    <row r="80" spans="1:27" x14ac:dyDescent="0.2">
      <c r="A80" s="127"/>
      <c r="B80" s="126"/>
      <c r="C80" s="140"/>
      <c r="D80" s="126"/>
      <c r="E80" s="119"/>
      <c r="F80" s="21" t="s">
        <v>287</v>
      </c>
      <c r="G80" s="44" t="s">
        <v>576</v>
      </c>
      <c r="H80" s="77" t="s">
        <v>293</v>
      </c>
      <c r="I80" s="39">
        <v>18968</v>
      </c>
      <c r="J80" s="125"/>
      <c r="K80" s="125"/>
      <c r="L80" s="125"/>
      <c r="M80" s="125"/>
      <c r="N80" s="125"/>
      <c r="O80" s="125"/>
      <c r="P80" s="125"/>
      <c r="Q80" s="125"/>
      <c r="R80" s="125"/>
      <c r="S80" s="125"/>
      <c r="T80" s="125"/>
      <c r="U80" s="125"/>
      <c r="V80" s="125"/>
      <c r="W80" s="125"/>
      <c r="X80" s="125"/>
      <c r="Y80" s="125"/>
      <c r="Z80" s="125"/>
      <c r="AA80" s="126"/>
    </row>
    <row r="81" spans="1:27" x14ac:dyDescent="0.2">
      <c r="A81" s="127"/>
      <c r="B81" s="126"/>
      <c r="C81" s="140"/>
      <c r="D81" s="126"/>
      <c r="E81" s="119"/>
      <c r="F81" s="21" t="s">
        <v>288</v>
      </c>
      <c r="G81" s="44" t="s">
        <v>576</v>
      </c>
      <c r="H81" s="77" t="s">
        <v>294</v>
      </c>
      <c r="I81" s="39">
        <v>21017</v>
      </c>
      <c r="J81" s="125"/>
      <c r="K81" s="125"/>
      <c r="L81" s="125"/>
      <c r="M81" s="125"/>
      <c r="N81" s="125"/>
      <c r="O81" s="125"/>
      <c r="P81" s="125"/>
      <c r="Q81" s="125"/>
      <c r="R81" s="125"/>
      <c r="S81" s="125"/>
      <c r="T81" s="125"/>
      <c r="U81" s="125"/>
      <c r="V81" s="125"/>
      <c r="W81" s="125"/>
      <c r="X81" s="125"/>
      <c r="Y81" s="125"/>
      <c r="Z81" s="125"/>
      <c r="AA81" s="126"/>
    </row>
    <row r="82" spans="1:27" x14ac:dyDescent="0.2">
      <c r="A82" s="127"/>
      <c r="B82" s="126"/>
      <c r="C82" s="141"/>
      <c r="D82" s="126"/>
      <c r="E82" s="118"/>
      <c r="F82" s="21" t="s">
        <v>289</v>
      </c>
      <c r="G82" s="44" t="s">
        <v>576</v>
      </c>
      <c r="H82" s="77" t="s">
        <v>295</v>
      </c>
      <c r="I82" s="39">
        <v>23497</v>
      </c>
      <c r="J82" s="125"/>
      <c r="K82" s="125"/>
      <c r="L82" s="125"/>
      <c r="M82" s="125"/>
      <c r="N82" s="125"/>
      <c r="O82" s="125"/>
      <c r="P82" s="125"/>
      <c r="Q82" s="125"/>
      <c r="R82" s="125"/>
      <c r="S82" s="125"/>
      <c r="T82" s="125"/>
      <c r="U82" s="125"/>
      <c r="V82" s="125"/>
      <c r="W82" s="125"/>
      <c r="X82" s="125"/>
      <c r="Y82" s="125"/>
      <c r="Z82" s="125"/>
      <c r="AA82" s="126"/>
    </row>
    <row r="83" spans="1:27" x14ac:dyDescent="0.2">
      <c r="A83" s="127" t="s">
        <v>299</v>
      </c>
      <c r="B83" s="126" t="s">
        <v>636</v>
      </c>
      <c r="C83" s="139">
        <f t="shared" ref="C83:C126" si="2">IF($C$11="","",$C$11)</f>
        <v>2010</v>
      </c>
      <c r="D83" s="123" t="str">
        <f>D39</f>
        <v>Municipio</v>
      </c>
      <c r="E83" s="117" t="s">
        <v>704</v>
      </c>
      <c r="F83" s="21" t="s">
        <v>301</v>
      </c>
      <c r="G83" s="44" t="s">
        <v>586</v>
      </c>
      <c r="H83" s="78" t="s">
        <v>304</v>
      </c>
      <c r="I83" s="33"/>
      <c r="J83" s="128"/>
      <c r="K83" s="129"/>
      <c r="L83" s="129"/>
      <c r="M83" s="129"/>
      <c r="N83" s="129"/>
      <c r="O83" s="129"/>
      <c r="P83" s="129"/>
      <c r="Q83" s="129"/>
      <c r="R83" s="129"/>
      <c r="S83" s="129"/>
      <c r="T83" s="129"/>
      <c r="U83" s="129"/>
      <c r="V83" s="129"/>
      <c r="W83" s="129"/>
      <c r="X83" s="129"/>
      <c r="Y83" s="129"/>
      <c r="Z83" s="130"/>
      <c r="AA83" s="123" t="s">
        <v>300</v>
      </c>
    </row>
    <row r="84" spans="1:27" x14ac:dyDescent="0.2">
      <c r="A84" s="127"/>
      <c r="B84" s="126"/>
      <c r="C84" s="140"/>
      <c r="D84" s="138"/>
      <c r="E84" s="119"/>
      <c r="F84" s="21" t="s">
        <v>302</v>
      </c>
      <c r="G84" s="44" t="s">
        <v>586</v>
      </c>
      <c r="H84" s="78" t="s">
        <v>305</v>
      </c>
      <c r="I84" s="33"/>
      <c r="J84" s="131"/>
      <c r="K84" s="132"/>
      <c r="L84" s="132"/>
      <c r="M84" s="132"/>
      <c r="N84" s="132"/>
      <c r="O84" s="132"/>
      <c r="P84" s="132"/>
      <c r="Q84" s="132"/>
      <c r="R84" s="132"/>
      <c r="S84" s="132"/>
      <c r="T84" s="132"/>
      <c r="U84" s="132"/>
      <c r="V84" s="132"/>
      <c r="W84" s="132"/>
      <c r="X84" s="132"/>
      <c r="Y84" s="132"/>
      <c r="Z84" s="133"/>
      <c r="AA84" s="138"/>
    </row>
    <row r="85" spans="1:27" x14ac:dyDescent="0.2">
      <c r="A85" s="127"/>
      <c r="B85" s="126"/>
      <c r="C85" s="141"/>
      <c r="D85" s="124"/>
      <c r="E85" s="118"/>
      <c r="F85" s="21" t="s">
        <v>303</v>
      </c>
      <c r="G85" s="44" t="s">
        <v>584</v>
      </c>
      <c r="H85" s="78" t="s">
        <v>306</v>
      </c>
      <c r="I85" s="33"/>
      <c r="J85" s="134"/>
      <c r="K85" s="135"/>
      <c r="L85" s="135"/>
      <c r="M85" s="135"/>
      <c r="N85" s="135"/>
      <c r="O85" s="135"/>
      <c r="P85" s="135"/>
      <c r="Q85" s="135"/>
      <c r="R85" s="135"/>
      <c r="S85" s="135"/>
      <c r="T85" s="135"/>
      <c r="U85" s="135"/>
      <c r="V85" s="135"/>
      <c r="W85" s="135"/>
      <c r="X85" s="135"/>
      <c r="Y85" s="135"/>
      <c r="Z85" s="136"/>
      <c r="AA85" s="124"/>
    </row>
    <row r="86" spans="1:27" ht="11.25" customHeight="1" x14ac:dyDescent="0.2">
      <c r="A86" s="127" t="s">
        <v>307</v>
      </c>
      <c r="B86" s="126" t="s">
        <v>308</v>
      </c>
      <c r="C86" s="139">
        <f t="shared" si="2"/>
        <v>2010</v>
      </c>
      <c r="D86" s="120" t="s">
        <v>650</v>
      </c>
      <c r="E86" s="117" t="str">
        <f>IF(D86="País","Nivel incorrecto",IF(D86="Entidad","Nivel incorrecto",""))</f>
        <v/>
      </c>
      <c r="F86" s="21" t="s">
        <v>309</v>
      </c>
      <c r="G86" s="44" t="s">
        <v>587</v>
      </c>
      <c r="H86" s="78" t="s">
        <v>314</v>
      </c>
      <c r="I86" s="33"/>
      <c r="J86" s="128"/>
      <c r="K86" s="129"/>
      <c r="L86" s="129"/>
      <c r="M86" s="129"/>
      <c r="N86" s="129"/>
      <c r="O86" s="129"/>
      <c r="P86" s="129"/>
      <c r="Q86" s="129"/>
      <c r="R86" s="129"/>
      <c r="S86" s="129"/>
      <c r="T86" s="129"/>
      <c r="U86" s="129"/>
      <c r="V86" s="129"/>
      <c r="W86" s="129"/>
      <c r="X86" s="129"/>
      <c r="Y86" s="129"/>
      <c r="Z86" s="130"/>
      <c r="AA86" s="137" t="s">
        <v>717</v>
      </c>
    </row>
    <row r="87" spans="1:27" x14ac:dyDescent="0.2">
      <c r="A87" s="127"/>
      <c r="B87" s="126"/>
      <c r="C87" s="140"/>
      <c r="D87" s="121"/>
      <c r="E87" s="119"/>
      <c r="F87" s="21" t="s">
        <v>310</v>
      </c>
      <c r="G87" s="44" t="s">
        <v>587</v>
      </c>
      <c r="H87" s="78" t="s">
        <v>678</v>
      </c>
      <c r="I87" s="33">
        <v>14108.619334200001</v>
      </c>
      <c r="J87" s="131"/>
      <c r="K87" s="132"/>
      <c r="L87" s="132"/>
      <c r="M87" s="132"/>
      <c r="N87" s="132"/>
      <c r="O87" s="132"/>
      <c r="P87" s="132"/>
      <c r="Q87" s="132"/>
      <c r="R87" s="132"/>
      <c r="S87" s="132"/>
      <c r="T87" s="132"/>
      <c r="U87" s="132"/>
      <c r="V87" s="132"/>
      <c r="W87" s="132"/>
      <c r="X87" s="132"/>
      <c r="Y87" s="132"/>
      <c r="Z87" s="133"/>
      <c r="AA87" s="138"/>
    </row>
    <row r="88" spans="1:27" x14ac:dyDescent="0.2">
      <c r="A88" s="127"/>
      <c r="B88" s="126"/>
      <c r="C88" s="140"/>
      <c r="D88" s="121"/>
      <c r="E88" s="119"/>
      <c r="F88" s="21" t="s">
        <v>311</v>
      </c>
      <c r="G88" s="44" t="s">
        <v>577</v>
      </c>
      <c r="H88" s="78" t="s">
        <v>679</v>
      </c>
      <c r="I88" s="39">
        <v>6303</v>
      </c>
      <c r="J88" s="131"/>
      <c r="K88" s="132"/>
      <c r="L88" s="132"/>
      <c r="M88" s="132"/>
      <c r="N88" s="132"/>
      <c r="O88" s="132"/>
      <c r="P88" s="132"/>
      <c r="Q88" s="132"/>
      <c r="R88" s="132"/>
      <c r="S88" s="132"/>
      <c r="T88" s="132"/>
      <c r="U88" s="132"/>
      <c r="V88" s="132"/>
      <c r="W88" s="132"/>
      <c r="X88" s="132"/>
      <c r="Y88" s="132"/>
      <c r="Z88" s="133"/>
      <c r="AA88" s="138"/>
    </row>
    <row r="89" spans="1:27" x14ac:dyDescent="0.2">
      <c r="A89" s="127"/>
      <c r="B89" s="126"/>
      <c r="C89" s="140"/>
      <c r="D89" s="121"/>
      <c r="E89" s="119"/>
      <c r="F89" s="21" t="s">
        <v>312</v>
      </c>
      <c r="G89" s="44" t="s">
        <v>588</v>
      </c>
      <c r="H89" s="78" t="s">
        <v>315</v>
      </c>
      <c r="I89" s="27">
        <f>IF(I87=0,"",I88/I87)</f>
        <v>0.44674817930066424</v>
      </c>
      <c r="J89" s="131"/>
      <c r="K89" s="132"/>
      <c r="L89" s="132"/>
      <c r="M89" s="132"/>
      <c r="N89" s="132"/>
      <c r="O89" s="132"/>
      <c r="P89" s="132"/>
      <c r="Q89" s="132"/>
      <c r="R89" s="132"/>
      <c r="S89" s="132"/>
      <c r="T89" s="132"/>
      <c r="U89" s="132"/>
      <c r="V89" s="132"/>
      <c r="W89" s="132"/>
      <c r="X89" s="132"/>
      <c r="Y89" s="132"/>
      <c r="Z89" s="133"/>
      <c r="AA89" s="138"/>
    </row>
    <row r="90" spans="1:27" x14ac:dyDescent="0.2">
      <c r="A90" s="127"/>
      <c r="B90" s="126"/>
      <c r="C90" s="141"/>
      <c r="D90" s="122"/>
      <c r="E90" s="118"/>
      <c r="F90" s="21" t="s">
        <v>313</v>
      </c>
      <c r="G90" s="44" t="s">
        <v>577</v>
      </c>
      <c r="H90" s="78" t="s">
        <v>316</v>
      </c>
      <c r="I90" s="38">
        <f>IF(I89="","",I89*I86)</f>
        <v>0</v>
      </c>
      <c r="J90" s="134"/>
      <c r="K90" s="135"/>
      <c r="L90" s="135"/>
      <c r="M90" s="135"/>
      <c r="N90" s="135"/>
      <c r="O90" s="135"/>
      <c r="P90" s="135"/>
      <c r="Q90" s="135"/>
      <c r="R90" s="135"/>
      <c r="S90" s="135"/>
      <c r="T90" s="135"/>
      <c r="U90" s="135"/>
      <c r="V90" s="135"/>
      <c r="W90" s="135"/>
      <c r="X90" s="135"/>
      <c r="Y90" s="135"/>
      <c r="Z90" s="136"/>
      <c r="AA90" s="124"/>
    </row>
    <row r="91" spans="1:27" x14ac:dyDescent="0.2">
      <c r="A91" s="127" t="s">
        <v>317</v>
      </c>
      <c r="B91" s="126" t="s">
        <v>318</v>
      </c>
      <c r="C91" s="139">
        <f t="shared" si="2"/>
        <v>2010</v>
      </c>
      <c r="D91" s="126" t="str">
        <f>D39</f>
        <v>Municipio</v>
      </c>
      <c r="E91" s="117" t="s">
        <v>704</v>
      </c>
      <c r="F91" s="21" t="s">
        <v>319</v>
      </c>
      <c r="G91" s="44" t="s">
        <v>589</v>
      </c>
      <c r="H91" s="78" t="s">
        <v>320</v>
      </c>
      <c r="I91" s="39"/>
      <c r="J91" s="125"/>
      <c r="K91" s="125"/>
      <c r="L91" s="125"/>
      <c r="M91" s="125"/>
      <c r="N91" s="125"/>
      <c r="O91" s="125"/>
      <c r="P91" s="125"/>
      <c r="Q91" s="125"/>
      <c r="R91" s="125"/>
      <c r="S91" s="125"/>
      <c r="T91" s="125"/>
      <c r="U91" s="125"/>
      <c r="V91" s="125"/>
      <c r="W91" s="125"/>
      <c r="X91" s="125"/>
      <c r="Y91" s="125"/>
      <c r="Z91" s="125"/>
      <c r="AA91" s="126" t="s">
        <v>322</v>
      </c>
    </row>
    <row r="92" spans="1:27" x14ac:dyDescent="0.2">
      <c r="A92" s="127"/>
      <c r="B92" s="126"/>
      <c r="C92" s="141"/>
      <c r="D92" s="126"/>
      <c r="E92" s="118"/>
      <c r="F92" s="21" t="s">
        <v>319</v>
      </c>
      <c r="G92" s="44" t="s">
        <v>589</v>
      </c>
      <c r="H92" s="78" t="s">
        <v>321</v>
      </c>
      <c r="I92" s="39"/>
      <c r="J92" s="125"/>
      <c r="K92" s="125"/>
      <c r="L92" s="125"/>
      <c r="M92" s="125"/>
      <c r="N92" s="125"/>
      <c r="O92" s="125"/>
      <c r="P92" s="125"/>
      <c r="Q92" s="125"/>
      <c r="R92" s="125"/>
      <c r="S92" s="125"/>
      <c r="T92" s="125"/>
      <c r="U92" s="125"/>
      <c r="V92" s="125"/>
      <c r="W92" s="125"/>
      <c r="X92" s="125"/>
      <c r="Y92" s="125"/>
      <c r="Z92" s="125"/>
      <c r="AA92" s="126"/>
    </row>
    <row r="93" spans="1:27" ht="11.25" customHeight="1" x14ac:dyDescent="0.2">
      <c r="A93" s="127" t="s">
        <v>323</v>
      </c>
      <c r="B93" s="126" t="s">
        <v>615</v>
      </c>
      <c r="C93" s="139">
        <f t="shared" si="2"/>
        <v>2010</v>
      </c>
      <c r="D93" s="126" t="str">
        <f>D39</f>
        <v>Municipio</v>
      </c>
      <c r="E93" s="117" t="s">
        <v>704</v>
      </c>
      <c r="F93" s="21" t="s">
        <v>301</v>
      </c>
      <c r="G93" s="44" t="s">
        <v>586</v>
      </c>
      <c r="H93" s="78" t="s">
        <v>304</v>
      </c>
      <c r="I93" s="27" t="str">
        <f>IF(I83="","",I83)</f>
        <v/>
      </c>
      <c r="J93" s="125"/>
      <c r="K93" s="125"/>
      <c r="L93" s="125"/>
      <c r="M93" s="125"/>
      <c r="N93" s="125"/>
      <c r="O93" s="125"/>
      <c r="P93" s="125"/>
      <c r="Q93" s="125"/>
      <c r="R93" s="125"/>
      <c r="S93" s="125"/>
      <c r="T93" s="125"/>
      <c r="U93" s="125"/>
      <c r="V93" s="125"/>
      <c r="W93" s="125"/>
      <c r="X93" s="125"/>
      <c r="Y93" s="125"/>
      <c r="Z93" s="125"/>
      <c r="AA93" s="126" t="s">
        <v>331</v>
      </c>
    </row>
    <row r="94" spans="1:27" x14ac:dyDescent="0.2">
      <c r="A94" s="127"/>
      <c r="B94" s="126"/>
      <c r="C94" s="140"/>
      <c r="D94" s="126"/>
      <c r="E94" s="119"/>
      <c r="F94" s="21" t="s">
        <v>327</v>
      </c>
      <c r="G94" s="44" t="s">
        <v>584</v>
      </c>
      <c r="H94" s="78" t="s">
        <v>329</v>
      </c>
      <c r="I94" s="33"/>
      <c r="J94" s="125"/>
      <c r="K94" s="125"/>
      <c r="L94" s="125"/>
      <c r="M94" s="125"/>
      <c r="N94" s="125"/>
      <c r="O94" s="125"/>
      <c r="P94" s="125"/>
      <c r="Q94" s="125"/>
      <c r="R94" s="125"/>
      <c r="S94" s="125"/>
      <c r="T94" s="125"/>
      <c r="U94" s="125"/>
      <c r="V94" s="125"/>
      <c r="W94" s="125"/>
      <c r="X94" s="125"/>
      <c r="Y94" s="125"/>
      <c r="Z94" s="125"/>
      <c r="AA94" s="126"/>
    </row>
    <row r="95" spans="1:27" x14ac:dyDescent="0.2">
      <c r="A95" s="127"/>
      <c r="B95" s="126"/>
      <c r="C95" s="141"/>
      <c r="D95" s="126"/>
      <c r="E95" s="118"/>
      <c r="F95" s="21" t="s">
        <v>328</v>
      </c>
      <c r="G95" s="44" t="s">
        <v>587</v>
      </c>
      <c r="H95" s="78" t="s">
        <v>330</v>
      </c>
      <c r="I95" s="33"/>
      <c r="J95" s="125"/>
      <c r="K95" s="125"/>
      <c r="L95" s="125"/>
      <c r="M95" s="125"/>
      <c r="N95" s="125"/>
      <c r="O95" s="125"/>
      <c r="P95" s="125"/>
      <c r="Q95" s="125"/>
      <c r="R95" s="125"/>
      <c r="S95" s="125"/>
      <c r="T95" s="125"/>
      <c r="U95" s="125"/>
      <c r="V95" s="125"/>
      <c r="W95" s="125"/>
      <c r="X95" s="125"/>
      <c r="Y95" s="125"/>
      <c r="Z95" s="125"/>
      <c r="AA95" s="126"/>
    </row>
    <row r="96" spans="1:27" x14ac:dyDescent="0.2">
      <c r="A96" s="177" t="s">
        <v>338</v>
      </c>
      <c r="B96" s="126" t="s">
        <v>334</v>
      </c>
      <c r="C96" s="139">
        <f t="shared" si="2"/>
        <v>2010</v>
      </c>
      <c r="D96" s="126" t="str">
        <f>D39</f>
        <v>Municipio</v>
      </c>
      <c r="E96" s="117" t="s">
        <v>704</v>
      </c>
      <c r="F96" s="21" t="s">
        <v>335</v>
      </c>
      <c r="G96" s="44" t="s">
        <v>576</v>
      </c>
      <c r="H96" s="78" t="s">
        <v>337</v>
      </c>
      <c r="I96" s="39">
        <v>414</v>
      </c>
      <c r="J96" s="125"/>
      <c r="K96" s="125"/>
      <c r="L96" s="125"/>
      <c r="M96" s="125"/>
      <c r="N96" s="125"/>
      <c r="O96" s="125"/>
      <c r="P96" s="125"/>
      <c r="Q96" s="125"/>
      <c r="R96" s="125"/>
      <c r="S96" s="125"/>
      <c r="T96" s="125"/>
      <c r="U96" s="125"/>
      <c r="V96" s="125"/>
      <c r="W96" s="125"/>
      <c r="X96" s="125"/>
      <c r="Y96" s="125"/>
      <c r="Z96" s="125"/>
      <c r="AA96" s="126" t="s">
        <v>718</v>
      </c>
    </row>
    <row r="97" spans="1:27" x14ac:dyDescent="0.2">
      <c r="A97" s="177"/>
      <c r="B97" s="126"/>
      <c r="C97" s="141"/>
      <c r="D97" s="126"/>
      <c r="E97" s="118"/>
      <c r="F97" s="21" t="s">
        <v>336</v>
      </c>
      <c r="G97" s="44" t="s">
        <v>576</v>
      </c>
      <c r="H97" s="78" t="s">
        <v>634</v>
      </c>
      <c r="I97" s="39">
        <v>0</v>
      </c>
      <c r="J97" s="125"/>
      <c r="K97" s="125"/>
      <c r="L97" s="125"/>
      <c r="M97" s="125"/>
      <c r="N97" s="125"/>
      <c r="O97" s="125"/>
      <c r="P97" s="125"/>
      <c r="Q97" s="125"/>
      <c r="R97" s="125"/>
      <c r="S97" s="125"/>
      <c r="T97" s="125"/>
      <c r="U97" s="125"/>
      <c r="V97" s="125"/>
      <c r="W97" s="125"/>
      <c r="X97" s="125"/>
      <c r="Y97" s="125"/>
      <c r="Z97" s="125"/>
      <c r="AA97" s="126"/>
    </row>
    <row r="98" spans="1:27" x14ac:dyDescent="0.2">
      <c r="A98" s="127" t="s">
        <v>333</v>
      </c>
      <c r="B98" s="126" t="s">
        <v>339</v>
      </c>
      <c r="C98" s="139">
        <f t="shared" si="2"/>
        <v>2010</v>
      </c>
      <c r="D98" s="158" t="s">
        <v>650</v>
      </c>
      <c r="E98" s="117" t="str">
        <f>IF(D98="País","Nivel incorrecto",IF(D98="Entidad","Nivel incorrecto",""))</f>
        <v/>
      </c>
      <c r="F98" s="21" t="s">
        <v>340</v>
      </c>
      <c r="G98" s="44" t="s">
        <v>576</v>
      </c>
      <c r="H98" s="77" t="s">
        <v>680</v>
      </c>
      <c r="I98" s="5">
        <v>2820</v>
      </c>
      <c r="J98" s="125"/>
      <c r="K98" s="125"/>
      <c r="L98" s="125"/>
      <c r="M98" s="125"/>
      <c r="N98" s="125"/>
      <c r="O98" s="125"/>
      <c r="P98" s="125"/>
      <c r="Q98" s="125"/>
      <c r="R98" s="125"/>
      <c r="S98" s="125"/>
      <c r="T98" s="125"/>
      <c r="U98" s="125"/>
      <c r="V98" s="125"/>
      <c r="W98" s="125"/>
      <c r="X98" s="125"/>
      <c r="Y98" s="125"/>
      <c r="Z98" s="125"/>
      <c r="AA98" s="126" t="s">
        <v>709</v>
      </c>
    </row>
    <row r="99" spans="1:27" x14ac:dyDescent="0.2">
      <c r="A99" s="127"/>
      <c r="B99" s="126"/>
      <c r="C99" s="140"/>
      <c r="D99" s="158"/>
      <c r="E99" s="119"/>
      <c r="F99" s="21" t="s">
        <v>341</v>
      </c>
      <c r="G99" s="44" t="s">
        <v>576</v>
      </c>
      <c r="H99" s="77" t="s">
        <v>681</v>
      </c>
      <c r="I99" s="5">
        <v>2453</v>
      </c>
      <c r="J99" s="125"/>
      <c r="K99" s="125"/>
      <c r="L99" s="125"/>
      <c r="M99" s="125"/>
      <c r="N99" s="125"/>
      <c r="O99" s="125"/>
      <c r="P99" s="125"/>
      <c r="Q99" s="125"/>
      <c r="R99" s="125"/>
      <c r="S99" s="125"/>
      <c r="T99" s="125"/>
      <c r="U99" s="125"/>
      <c r="V99" s="125"/>
      <c r="W99" s="125"/>
      <c r="X99" s="125"/>
      <c r="Y99" s="125"/>
      <c r="Z99" s="125"/>
      <c r="AA99" s="126"/>
    </row>
    <row r="100" spans="1:27" x14ac:dyDescent="0.2">
      <c r="A100" s="127"/>
      <c r="B100" s="126"/>
      <c r="C100" s="140"/>
      <c r="D100" s="158"/>
      <c r="E100" s="119"/>
      <c r="F100" s="21" t="s">
        <v>342</v>
      </c>
      <c r="G100" s="44" t="s">
        <v>576</v>
      </c>
      <c r="H100" s="77" t="s">
        <v>682</v>
      </c>
      <c r="I100" s="5">
        <v>2362</v>
      </c>
      <c r="J100" s="125"/>
      <c r="K100" s="125"/>
      <c r="L100" s="125"/>
      <c r="M100" s="125"/>
      <c r="N100" s="125"/>
      <c r="O100" s="125"/>
      <c r="P100" s="125"/>
      <c r="Q100" s="125"/>
      <c r="R100" s="125"/>
      <c r="S100" s="125"/>
      <c r="T100" s="125"/>
      <c r="U100" s="125"/>
      <c r="V100" s="125"/>
      <c r="W100" s="125"/>
      <c r="X100" s="125"/>
      <c r="Y100" s="125"/>
      <c r="Z100" s="125"/>
      <c r="AA100" s="126"/>
    </row>
    <row r="101" spans="1:27" x14ac:dyDescent="0.2">
      <c r="A101" s="127"/>
      <c r="B101" s="126"/>
      <c r="C101" s="140"/>
      <c r="D101" s="158"/>
      <c r="E101" s="119"/>
      <c r="F101" s="21" t="s">
        <v>343</v>
      </c>
      <c r="G101" s="44" t="s">
        <v>576</v>
      </c>
      <c r="H101" s="77" t="s">
        <v>683</v>
      </c>
      <c r="I101" s="5">
        <v>2314</v>
      </c>
      <c r="J101" s="125"/>
      <c r="K101" s="125"/>
      <c r="L101" s="125"/>
      <c r="M101" s="125"/>
      <c r="N101" s="125"/>
      <c r="O101" s="125"/>
      <c r="P101" s="125"/>
      <c r="Q101" s="125"/>
      <c r="R101" s="125"/>
      <c r="S101" s="125"/>
      <c r="T101" s="125"/>
      <c r="U101" s="125"/>
      <c r="V101" s="125"/>
      <c r="W101" s="125"/>
      <c r="X101" s="125"/>
      <c r="Y101" s="125"/>
      <c r="Z101" s="125"/>
      <c r="AA101" s="126"/>
    </row>
    <row r="102" spans="1:27" x14ac:dyDescent="0.2">
      <c r="A102" s="127"/>
      <c r="B102" s="126"/>
      <c r="C102" s="140"/>
      <c r="D102" s="158"/>
      <c r="E102" s="119"/>
      <c r="F102" s="21" t="s">
        <v>344</v>
      </c>
      <c r="G102" s="44" t="s">
        <v>576</v>
      </c>
      <c r="H102" s="77" t="s">
        <v>684</v>
      </c>
      <c r="I102" s="5">
        <v>1407</v>
      </c>
      <c r="J102" s="125"/>
      <c r="K102" s="125"/>
      <c r="L102" s="125"/>
      <c r="M102" s="125"/>
      <c r="N102" s="125"/>
      <c r="O102" s="125"/>
      <c r="P102" s="125"/>
      <c r="Q102" s="125"/>
      <c r="R102" s="125"/>
      <c r="S102" s="125"/>
      <c r="T102" s="125"/>
      <c r="U102" s="125"/>
      <c r="V102" s="125"/>
      <c r="W102" s="125"/>
      <c r="X102" s="125"/>
      <c r="Y102" s="125"/>
      <c r="Z102" s="125"/>
      <c r="AA102" s="126"/>
    </row>
    <row r="103" spans="1:27" x14ac:dyDescent="0.2">
      <c r="A103" s="127"/>
      <c r="B103" s="126"/>
      <c r="C103" s="140"/>
      <c r="D103" s="158"/>
      <c r="E103" s="119"/>
      <c r="F103" s="21" t="s">
        <v>345</v>
      </c>
      <c r="G103" s="44" t="s">
        <v>576</v>
      </c>
      <c r="H103" s="77" t="s">
        <v>685</v>
      </c>
      <c r="I103" s="5">
        <v>1400</v>
      </c>
      <c r="J103" s="125"/>
      <c r="K103" s="125"/>
      <c r="L103" s="125"/>
      <c r="M103" s="125"/>
      <c r="N103" s="125"/>
      <c r="O103" s="125"/>
      <c r="P103" s="125"/>
      <c r="Q103" s="125"/>
      <c r="R103" s="125"/>
      <c r="S103" s="125"/>
      <c r="T103" s="125"/>
      <c r="U103" s="125"/>
      <c r="V103" s="125"/>
      <c r="W103" s="125"/>
      <c r="X103" s="125"/>
      <c r="Y103" s="125"/>
      <c r="Z103" s="125"/>
      <c r="AA103" s="126"/>
    </row>
    <row r="104" spans="1:27" x14ac:dyDescent="0.2">
      <c r="A104" s="127"/>
      <c r="B104" s="126"/>
      <c r="C104" s="140"/>
      <c r="D104" s="158"/>
      <c r="E104" s="119"/>
      <c r="F104" s="21" t="s">
        <v>346</v>
      </c>
      <c r="G104" s="44" t="s">
        <v>576</v>
      </c>
      <c r="H104" s="77" t="s">
        <v>686</v>
      </c>
      <c r="I104" s="5">
        <v>747</v>
      </c>
      <c r="J104" s="125"/>
      <c r="K104" s="125"/>
      <c r="L104" s="125"/>
      <c r="M104" s="125"/>
      <c r="N104" s="125"/>
      <c r="O104" s="125"/>
      <c r="P104" s="125"/>
      <c r="Q104" s="125"/>
      <c r="R104" s="125"/>
      <c r="S104" s="125"/>
      <c r="T104" s="125"/>
      <c r="U104" s="125"/>
      <c r="V104" s="125"/>
      <c r="W104" s="125"/>
      <c r="X104" s="125"/>
      <c r="Y104" s="125"/>
      <c r="Z104" s="125"/>
      <c r="AA104" s="126"/>
    </row>
    <row r="105" spans="1:27" x14ac:dyDescent="0.2">
      <c r="A105" s="127"/>
      <c r="B105" s="126"/>
      <c r="C105" s="141"/>
      <c r="D105" s="158"/>
      <c r="E105" s="118"/>
      <c r="F105" s="21" t="s">
        <v>347</v>
      </c>
      <c r="G105" s="44" t="s">
        <v>576</v>
      </c>
      <c r="H105" s="77" t="s">
        <v>687</v>
      </c>
      <c r="I105" s="5">
        <v>602</v>
      </c>
      <c r="J105" s="125"/>
      <c r="K105" s="125"/>
      <c r="L105" s="125"/>
      <c r="M105" s="125"/>
      <c r="N105" s="125"/>
      <c r="O105" s="125"/>
      <c r="P105" s="125"/>
      <c r="Q105" s="125"/>
      <c r="R105" s="125"/>
      <c r="S105" s="125"/>
      <c r="T105" s="125"/>
      <c r="U105" s="125"/>
      <c r="V105" s="125"/>
      <c r="W105" s="125"/>
      <c r="X105" s="125"/>
      <c r="Y105" s="125"/>
      <c r="Z105" s="125"/>
      <c r="AA105" s="126"/>
    </row>
    <row r="106" spans="1:27" x14ac:dyDescent="0.2">
      <c r="A106" s="127" t="s">
        <v>364</v>
      </c>
      <c r="B106" s="126" t="s">
        <v>365</v>
      </c>
      <c r="C106" s="139">
        <f t="shared" si="2"/>
        <v>2010</v>
      </c>
      <c r="D106" s="126" t="s">
        <v>650</v>
      </c>
      <c r="E106" s="117" t="s">
        <v>704</v>
      </c>
      <c r="F106" s="21" t="s">
        <v>366</v>
      </c>
      <c r="G106" s="44" t="s">
        <v>576</v>
      </c>
      <c r="H106" s="78" t="s">
        <v>367</v>
      </c>
      <c r="I106" s="39">
        <v>65</v>
      </c>
      <c r="J106" s="125"/>
      <c r="K106" s="125"/>
      <c r="L106" s="125"/>
      <c r="M106" s="125"/>
      <c r="N106" s="125"/>
      <c r="O106" s="125"/>
      <c r="P106" s="125"/>
      <c r="Q106" s="125"/>
      <c r="R106" s="125"/>
      <c r="S106" s="125"/>
      <c r="T106" s="125"/>
      <c r="U106" s="125"/>
      <c r="V106" s="125"/>
      <c r="W106" s="125"/>
      <c r="X106" s="125"/>
      <c r="Y106" s="125"/>
      <c r="Z106" s="125"/>
      <c r="AA106" s="126" t="s">
        <v>368</v>
      </c>
    </row>
    <row r="107" spans="1:27" x14ac:dyDescent="0.2">
      <c r="A107" s="127"/>
      <c r="B107" s="126"/>
      <c r="C107" s="141"/>
      <c r="D107" s="126"/>
      <c r="E107" s="118"/>
      <c r="F107" s="57" t="s">
        <v>639</v>
      </c>
      <c r="G107" s="44" t="s">
        <v>576</v>
      </c>
      <c r="H107" s="78" t="s">
        <v>638</v>
      </c>
      <c r="I107" s="39">
        <v>222</v>
      </c>
      <c r="J107" s="125"/>
      <c r="K107" s="125"/>
      <c r="L107" s="125"/>
      <c r="M107" s="125"/>
      <c r="N107" s="125"/>
      <c r="O107" s="125"/>
      <c r="P107" s="125"/>
      <c r="Q107" s="125"/>
      <c r="R107" s="125"/>
      <c r="S107" s="125"/>
      <c r="T107" s="125"/>
      <c r="U107" s="125"/>
      <c r="V107" s="125"/>
      <c r="W107" s="125"/>
      <c r="X107" s="125"/>
      <c r="Y107" s="125"/>
      <c r="Z107" s="125"/>
      <c r="AA107" s="126"/>
    </row>
    <row r="108" spans="1:27" x14ac:dyDescent="0.2">
      <c r="A108" s="34" t="s">
        <v>371</v>
      </c>
      <c r="B108" s="35" t="s">
        <v>372</v>
      </c>
      <c r="C108" s="46">
        <f t="shared" si="2"/>
        <v>2010</v>
      </c>
      <c r="D108" s="84" t="s">
        <v>650</v>
      </c>
      <c r="E108" s="72" t="str">
        <f>IF(D108="País","Nivel incorrecto",IF(D108="Entidad","Nivel incorrecto",""))</f>
        <v/>
      </c>
      <c r="F108" s="21" t="s">
        <v>373</v>
      </c>
      <c r="G108" s="95" t="s">
        <v>726</v>
      </c>
      <c r="H108" s="78" t="s">
        <v>600</v>
      </c>
      <c r="I108" s="33">
        <v>121</v>
      </c>
      <c r="J108" s="125"/>
      <c r="K108" s="125"/>
      <c r="L108" s="125"/>
      <c r="M108" s="125"/>
      <c r="N108" s="125"/>
      <c r="O108" s="125"/>
      <c r="P108" s="125"/>
      <c r="Q108" s="125"/>
      <c r="R108" s="125"/>
      <c r="S108" s="125"/>
      <c r="T108" s="125"/>
      <c r="U108" s="125"/>
      <c r="V108" s="125"/>
      <c r="W108" s="125"/>
      <c r="X108" s="125"/>
      <c r="Y108" s="125"/>
      <c r="Z108" s="125"/>
      <c r="AA108" s="93" t="s">
        <v>719</v>
      </c>
    </row>
    <row r="109" spans="1:27" ht="22.5" x14ac:dyDescent="0.2">
      <c r="A109" s="127" t="s">
        <v>374</v>
      </c>
      <c r="B109" s="126" t="s">
        <v>375</v>
      </c>
      <c r="C109" s="139">
        <f t="shared" si="2"/>
        <v>2010</v>
      </c>
      <c r="D109" s="126" t="str">
        <f>D39</f>
        <v>Municipio</v>
      </c>
      <c r="E109" s="117" t="s">
        <v>704</v>
      </c>
      <c r="F109" s="40" t="s">
        <v>379</v>
      </c>
      <c r="G109" s="44" t="s">
        <v>12</v>
      </c>
      <c r="H109" s="77" t="s">
        <v>688</v>
      </c>
      <c r="I109" s="33">
        <v>94.223780951576103</v>
      </c>
      <c r="J109" s="4" t="s">
        <v>385</v>
      </c>
      <c r="K109" s="4" t="s">
        <v>386</v>
      </c>
      <c r="L109" s="169" t="s">
        <v>725</v>
      </c>
      <c r="M109" s="170"/>
      <c r="N109" s="170"/>
      <c r="O109" s="171"/>
      <c r="P109" s="169" t="s">
        <v>387</v>
      </c>
      <c r="Q109" s="171"/>
      <c r="R109" s="128"/>
      <c r="S109" s="129"/>
      <c r="T109" s="129"/>
      <c r="U109" s="129"/>
      <c r="V109" s="129"/>
      <c r="W109" s="129"/>
      <c r="X109" s="129"/>
      <c r="Y109" s="129"/>
      <c r="Z109" s="130"/>
      <c r="AA109" s="126" t="s">
        <v>720</v>
      </c>
    </row>
    <row r="110" spans="1:27" ht="22.5" x14ac:dyDescent="0.2">
      <c r="A110" s="127"/>
      <c r="B110" s="126"/>
      <c r="C110" s="140"/>
      <c r="D110" s="126"/>
      <c r="E110" s="119"/>
      <c r="F110" s="40" t="s">
        <v>380</v>
      </c>
      <c r="G110" s="44" t="s">
        <v>12</v>
      </c>
      <c r="H110" s="77" t="s">
        <v>689</v>
      </c>
      <c r="I110" s="33">
        <v>1.14932815008873</v>
      </c>
      <c r="J110" s="3" t="s">
        <v>376</v>
      </c>
      <c r="K110" s="41">
        <f>IF(I113="","",I113*I109/100)</f>
        <v>22132.22390771571</v>
      </c>
      <c r="L110" s="33">
        <v>94.223780951576103</v>
      </c>
      <c r="M110" s="42">
        <v>0</v>
      </c>
      <c r="N110" s="42">
        <v>0</v>
      </c>
      <c r="O110" s="42">
        <v>0</v>
      </c>
      <c r="P110" s="6">
        <f>IF(K110="","",K110*L110/100+K111*L111/100+K112*L112/100)</f>
        <v>20907.206497803323</v>
      </c>
      <c r="Q110" s="172">
        <f>IF(I113="","",SUM(P110:P113))</f>
        <v>20907.206497803323</v>
      </c>
      <c r="R110" s="131"/>
      <c r="S110" s="132"/>
      <c r="T110" s="132"/>
      <c r="U110" s="132"/>
      <c r="V110" s="132"/>
      <c r="W110" s="132"/>
      <c r="X110" s="132"/>
      <c r="Y110" s="132"/>
      <c r="Z110" s="133"/>
      <c r="AA110" s="126"/>
    </row>
    <row r="111" spans="1:27" ht="22.5" x14ac:dyDescent="0.2">
      <c r="A111" s="127"/>
      <c r="B111" s="126"/>
      <c r="C111" s="140"/>
      <c r="D111" s="126"/>
      <c r="E111" s="119"/>
      <c r="F111" s="40" t="s">
        <v>381</v>
      </c>
      <c r="G111" s="44" t="s">
        <v>12</v>
      </c>
      <c r="H111" s="77" t="s">
        <v>690</v>
      </c>
      <c r="I111" s="33">
        <v>4.6268908983351498</v>
      </c>
      <c r="J111" s="3" t="s">
        <v>377</v>
      </c>
      <c r="K111" s="41">
        <f>IF(I113="","",I113*I110/100)</f>
        <v>269.96568917434178</v>
      </c>
      <c r="L111" s="33">
        <v>1.14932815008873</v>
      </c>
      <c r="M111" s="3">
        <v>0</v>
      </c>
      <c r="N111" s="3">
        <v>0</v>
      </c>
      <c r="O111" s="3">
        <v>0</v>
      </c>
      <c r="P111" s="6">
        <f>IF(K110="","",K110*M110/100+K111*M111/100+K112*M112/100)</f>
        <v>0</v>
      </c>
      <c r="Q111" s="173"/>
      <c r="R111" s="131"/>
      <c r="S111" s="132"/>
      <c r="T111" s="132"/>
      <c r="U111" s="132"/>
      <c r="V111" s="132"/>
      <c r="W111" s="132"/>
      <c r="X111" s="132"/>
      <c r="Y111" s="132"/>
      <c r="Z111" s="133"/>
      <c r="AA111" s="126"/>
    </row>
    <row r="112" spans="1:27" ht="22.5" x14ac:dyDescent="0.2">
      <c r="A112" s="127"/>
      <c r="B112" s="126"/>
      <c r="C112" s="140"/>
      <c r="D112" s="126"/>
      <c r="E112" s="119"/>
      <c r="F112" s="40" t="s">
        <v>382</v>
      </c>
      <c r="G112" s="44" t="s">
        <v>12</v>
      </c>
      <c r="H112" s="77" t="s">
        <v>383</v>
      </c>
      <c r="I112" s="33"/>
      <c r="J112" s="3" t="s">
        <v>378</v>
      </c>
      <c r="K112" s="41">
        <f>IF(I113="","",I113*(I111+I112)/100)</f>
        <v>1086.8104031099433</v>
      </c>
      <c r="L112" s="33">
        <v>4.6268908983351498</v>
      </c>
      <c r="M112" s="3">
        <v>0</v>
      </c>
      <c r="N112" s="3">
        <v>0</v>
      </c>
      <c r="O112" s="3">
        <v>0</v>
      </c>
      <c r="P112" s="6">
        <f>IF(K110="","",K110*N110/100+K111*N111/100+K112*N112/100)</f>
        <v>0</v>
      </c>
      <c r="Q112" s="173"/>
      <c r="R112" s="131"/>
      <c r="S112" s="132"/>
      <c r="T112" s="132"/>
      <c r="U112" s="132"/>
      <c r="V112" s="132"/>
      <c r="W112" s="132"/>
      <c r="X112" s="132"/>
      <c r="Y112" s="132"/>
      <c r="Z112" s="133"/>
      <c r="AA112" s="126"/>
    </row>
    <row r="113" spans="1:27" x14ac:dyDescent="0.2">
      <c r="A113" s="127"/>
      <c r="B113" s="126"/>
      <c r="C113" s="141"/>
      <c r="D113" s="126"/>
      <c r="E113" s="118"/>
      <c r="F113" s="40" t="s">
        <v>3</v>
      </c>
      <c r="G113" s="44" t="s">
        <v>576</v>
      </c>
      <c r="H113" s="77" t="s">
        <v>384</v>
      </c>
      <c r="I113" s="6">
        <f>IF(I11=0,"",+I11)</f>
        <v>23489</v>
      </c>
      <c r="J113" s="36"/>
      <c r="K113" s="36"/>
      <c r="L113" s="36"/>
      <c r="M113" s="36"/>
      <c r="N113" s="36"/>
      <c r="O113" s="36"/>
      <c r="P113" s="6">
        <f>IF(K110="","",K110*O110/100+K111*O111/100+K112*O112/100)</f>
        <v>0</v>
      </c>
      <c r="Q113" s="174"/>
      <c r="R113" s="134"/>
      <c r="S113" s="135"/>
      <c r="T113" s="135"/>
      <c r="U113" s="135"/>
      <c r="V113" s="135"/>
      <c r="W113" s="135"/>
      <c r="X113" s="135"/>
      <c r="Y113" s="135"/>
      <c r="Z113" s="136"/>
      <c r="AA113" s="126"/>
    </row>
    <row r="114" spans="1:27" x14ac:dyDescent="0.2">
      <c r="A114" s="127" t="s">
        <v>388</v>
      </c>
      <c r="B114" s="126" t="s">
        <v>618</v>
      </c>
      <c r="C114" s="139">
        <f t="shared" si="2"/>
        <v>2010</v>
      </c>
      <c r="D114" s="126" t="str">
        <f>D39</f>
        <v>Municipio</v>
      </c>
      <c r="E114" s="117" t="s">
        <v>704</v>
      </c>
      <c r="F114" s="40" t="s">
        <v>389</v>
      </c>
      <c r="G114" s="44" t="s">
        <v>577</v>
      </c>
      <c r="H114" s="78" t="s">
        <v>391</v>
      </c>
      <c r="I114" s="39"/>
      <c r="J114" s="125"/>
      <c r="K114" s="125"/>
      <c r="L114" s="125"/>
      <c r="M114" s="125"/>
      <c r="N114" s="125"/>
      <c r="O114" s="125"/>
      <c r="P114" s="125"/>
      <c r="Q114" s="125"/>
      <c r="R114" s="125"/>
      <c r="S114" s="125"/>
      <c r="T114" s="125"/>
      <c r="U114" s="125"/>
      <c r="V114" s="125"/>
      <c r="W114" s="125"/>
      <c r="X114" s="125"/>
      <c r="Y114" s="125"/>
      <c r="Z114" s="125"/>
      <c r="AA114" s="126" t="s">
        <v>709</v>
      </c>
    </row>
    <row r="115" spans="1:27" x14ac:dyDescent="0.2">
      <c r="A115" s="127"/>
      <c r="B115" s="126"/>
      <c r="C115" s="141"/>
      <c r="D115" s="126"/>
      <c r="E115" s="118"/>
      <c r="F115" s="40" t="s">
        <v>390</v>
      </c>
      <c r="G115" s="44" t="s">
        <v>577</v>
      </c>
      <c r="H115" s="78" t="s">
        <v>392</v>
      </c>
      <c r="I115" s="39">
        <v>6303</v>
      </c>
      <c r="J115" s="125"/>
      <c r="K115" s="125"/>
      <c r="L115" s="125"/>
      <c r="M115" s="125"/>
      <c r="N115" s="125"/>
      <c r="O115" s="125"/>
      <c r="P115" s="125"/>
      <c r="Q115" s="125"/>
      <c r="R115" s="125"/>
      <c r="S115" s="125"/>
      <c r="T115" s="125"/>
      <c r="U115" s="125"/>
      <c r="V115" s="125"/>
      <c r="W115" s="125"/>
      <c r="X115" s="125"/>
      <c r="Y115" s="125"/>
      <c r="Z115" s="125"/>
      <c r="AA115" s="126"/>
    </row>
    <row r="116" spans="1:27" x14ac:dyDescent="0.2">
      <c r="A116" s="127" t="s">
        <v>393</v>
      </c>
      <c r="B116" s="126" t="s">
        <v>624</v>
      </c>
      <c r="C116" s="139">
        <f t="shared" si="2"/>
        <v>2010</v>
      </c>
      <c r="D116" s="126" t="str">
        <f>D39</f>
        <v>Municipio</v>
      </c>
      <c r="E116" s="117" t="s">
        <v>704</v>
      </c>
      <c r="F116" s="40" t="s">
        <v>394</v>
      </c>
      <c r="G116" s="44" t="s">
        <v>12</v>
      </c>
      <c r="H116" s="77" t="s">
        <v>412</v>
      </c>
      <c r="I116" s="33"/>
      <c r="J116" s="175"/>
      <c r="K116" s="175"/>
      <c r="L116" s="175"/>
      <c r="M116" s="175"/>
      <c r="N116" s="175"/>
      <c r="O116" s="175"/>
      <c r="P116" s="175"/>
      <c r="Q116" s="175"/>
      <c r="R116" s="175"/>
      <c r="S116" s="175"/>
      <c r="T116" s="175"/>
      <c r="U116" s="175"/>
      <c r="V116" s="175"/>
      <c r="W116" s="175"/>
      <c r="X116" s="175"/>
      <c r="Y116" s="175"/>
      <c r="Z116" s="175"/>
      <c r="AA116" s="126" t="s">
        <v>258</v>
      </c>
    </row>
    <row r="117" spans="1:27" ht="22.5" x14ac:dyDescent="0.2">
      <c r="A117" s="127"/>
      <c r="B117" s="126"/>
      <c r="C117" s="140"/>
      <c r="D117" s="126"/>
      <c r="E117" s="119"/>
      <c r="F117" s="40" t="s">
        <v>395</v>
      </c>
      <c r="G117" s="44" t="s">
        <v>12</v>
      </c>
      <c r="H117" s="77" t="s">
        <v>413</v>
      </c>
      <c r="I117" s="33"/>
      <c r="J117" s="175"/>
      <c r="K117" s="175"/>
      <c r="L117" s="175"/>
      <c r="M117" s="175"/>
      <c r="N117" s="175"/>
      <c r="O117" s="175"/>
      <c r="P117" s="175"/>
      <c r="Q117" s="175"/>
      <c r="R117" s="175"/>
      <c r="S117" s="175"/>
      <c r="T117" s="175"/>
      <c r="U117" s="175"/>
      <c r="V117" s="175"/>
      <c r="W117" s="175"/>
      <c r="X117" s="175"/>
      <c r="Y117" s="175"/>
      <c r="Z117" s="175"/>
      <c r="AA117" s="126"/>
    </row>
    <row r="118" spans="1:27" x14ac:dyDescent="0.2">
      <c r="A118" s="127"/>
      <c r="B118" s="126"/>
      <c r="C118" s="140"/>
      <c r="D118" s="126"/>
      <c r="E118" s="119"/>
      <c r="F118" s="40" t="s">
        <v>396</v>
      </c>
      <c r="G118" s="44" t="s">
        <v>12</v>
      </c>
      <c r="H118" s="77" t="s">
        <v>400</v>
      </c>
      <c r="I118" s="33"/>
      <c r="J118" s="175"/>
      <c r="K118" s="175"/>
      <c r="L118" s="175"/>
      <c r="M118" s="175"/>
      <c r="N118" s="175"/>
      <c r="O118" s="175"/>
      <c r="P118" s="175"/>
      <c r="Q118" s="175"/>
      <c r="R118" s="175"/>
      <c r="S118" s="175"/>
      <c r="T118" s="175"/>
      <c r="U118" s="175"/>
      <c r="V118" s="175"/>
      <c r="W118" s="175"/>
      <c r="X118" s="175"/>
      <c r="Y118" s="175"/>
      <c r="Z118" s="175"/>
      <c r="AA118" s="126"/>
    </row>
    <row r="119" spans="1:27" x14ac:dyDescent="0.2">
      <c r="A119" s="127"/>
      <c r="B119" s="126"/>
      <c r="C119" s="140"/>
      <c r="D119" s="126"/>
      <c r="E119" s="119"/>
      <c r="F119" s="40" t="s">
        <v>397</v>
      </c>
      <c r="G119" s="44" t="s">
        <v>12</v>
      </c>
      <c r="H119" s="77" t="s">
        <v>401</v>
      </c>
      <c r="I119" s="33"/>
      <c r="J119" s="175"/>
      <c r="K119" s="175"/>
      <c r="L119" s="175"/>
      <c r="M119" s="175"/>
      <c r="N119" s="175"/>
      <c r="O119" s="175"/>
      <c r="P119" s="175"/>
      <c r="Q119" s="175"/>
      <c r="R119" s="175"/>
      <c r="S119" s="175"/>
      <c r="T119" s="175"/>
      <c r="U119" s="175"/>
      <c r="V119" s="175"/>
      <c r="W119" s="175"/>
      <c r="X119" s="175"/>
      <c r="Y119" s="175"/>
      <c r="Z119" s="175"/>
      <c r="AA119" s="126"/>
    </row>
    <row r="120" spans="1:27" x14ac:dyDescent="0.2">
      <c r="A120" s="127"/>
      <c r="B120" s="126"/>
      <c r="C120" s="140"/>
      <c r="D120" s="126"/>
      <c r="E120" s="119"/>
      <c r="F120" s="40" t="s">
        <v>398</v>
      </c>
      <c r="G120" s="44" t="s">
        <v>12</v>
      </c>
      <c r="H120" s="77" t="s">
        <v>402</v>
      </c>
      <c r="I120" s="33"/>
      <c r="J120" s="175"/>
      <c r="K120" s="175"/>
      <c r="L120" s="175"/>
      <c r="M120" s="175"/>
      <c r="N120" s="175"/>
      <c r="O120" s="175"/>
      <c r="P120" s="175"/>
      <c r="Q120" s="175"/>
      <c r="R120" s="175"/>
      <c r="S120" s="175"/>
      <c r="T120" s="175"/>
      <c r="U120" s="175"/>
      <c r="V120" s="175"/>
      <c r="W120" s="175"/>
      <c r="X120" s="175"/>
      <c r="Y120" s="175"/>
      <c r="Z120" s="175"/>
      <c r="AA120" s="126"/>
    </row>
    <row r="121" spans="1:27" x14ac:dyDescent="0.2">
      <c r="A121" s="127"/>
      <c r="B121" s="126"/>
      <c r="C121" s="141"/>
      <c r="D121" s="126"/>
      <c r="E121" s="118"/>
      <c r="F121" s="40" t="s">
        <v>399</v>
      </c>
      <c r="G121" s="44" t="s">
        <v>12</v>
      </c>
      <c r="H121" s="77" t="s">
        <v>403</v>
      </c>
      <c r="I121" s="33"/>
      <c r="J121" s="175"/>
      <c r="K121" s="175"/>
      <c r="L121" s="175"/>
      <c r="M121" s="175"/>
      <c r="N121" s="175"/>
      <c r="O121" s="175"/>
      <c r="P121" s="175"/>
      <c r="Q121" s="175"/>
      <c r="R121" s="175"/>
      <c r="S121" s="175"/>
      <c r="T121" s="175"/>
      <c r="U121" s="175"/>
      <c r="V121" s="175"/>
      <c r="W121" s="175"/>
      <c r="X121" s="175"/>
      <c r="Y121" s="175"/>
      <c r="Z121" s="175"/>
      <c r="AA121" s="126"/>
    </row>
    <row r="122" spans="1:27" x14ac:dyDescent="0.2">
      <c r="A122" s="127" t="s">
        <v>404</v>
      </c>
      <c r="B122" s="126" t="s">
        <v>623</v>
      </c>
      <c r="C122" s="139">
        <f t="shared" si="2"/>
        <v>2010</v>
      </c>
      <c r="D122" s="126" t="str">
        <f>D39</f>
        <v>Municipio</v>
      </c>
      <c r="E122" s="117" t="s">
        <v>704</v>
      </c>
      <c r="F122" s="40" t="s">
        <v>414</v>
      </c>
      <c r="G122" s="44" t="s">
        <v>576</v>
      </c>
      <c r="H122" s="78" t="s">
        <v>417</v>
      </c>
      <c r="I122" s="39">
        <v>15319</v>
      </c>
      <c r="J122" s="125"/>
      <c r="K122" s="125"/>
      <c r="L122" s="125"/>
      <c r="M122" s="125"/>
      <c r="N122" s="125"/>
      <c r="O122" s="125"/>
      <c r="P122" s="125"/>
      <c r="Q122" s="125"/>
      <c r="R122" s="125"/>
      <c r="S122" s="125"/>
      <c r="T122" s="125"/>
      <c r="U122" s="125"/>
      <c r="V122" s="125"/>
      <c r="W122" s="125"/>
      <c r="X122" s="125"/>
      <c r="Y122" s="125"/>
      <c r="Z122" s="125"/>
      <c r="AA122" s="176" t="s">
        <v>721</v>
      </c>
    </row>
    <row r="123" spans="1:27" x14ac:dyDescent="0.2">
      <c r="A123" s="127"/>
      <c r="B123" s="126"/>
      <c r="C123" s="140"/>
      <c r="D123" s="126"/>
      <c r="E123" s="119"/>
      <c r="F123" s="40" t="s">
        <v>415</v>
      </c>
      <c r="G123" s="44" t="s">
        <v>576</v>
      </c>
      <c r="H123" s="78" t="s">
        <v>418</v>
      </c>
      <c r="I123" s="39">
        <v>4553</v>
      </c>
      <c r="J123" s="125"/>
      <c r="K123" s="125"/>
      <c r="L123" s="125"/>
      <c r="M123" s="125"/>
      <c r="N123" s="125"/>
      <c r="O123" s="125"/>
      <c r="P123" s="125"/>
      <c r="Q123" s="125"/>
      <c r="R123" s="125"/>
      <c r="S123" s="125"/>
      <c r="T123" s="125"/>
      <c r="U123" s="125"/>
      <c r="V123" s="125"/>
      <c r="W123" s="125"/>
      <c r="X123" s="125"/>
      <c r="Y123" s="125"/>
      <c r="Z123" s="125"/>
      <c r="AA123" s="126"/>
    </row>
    <row r="124" spans="1:27" x14ac:dyDescent="0.2">
      <c r="A124" s="127"/>
      <c r="B124" s="126"/>
      <c r="C124" s="140"/>
      <c r="D124" s="126"/>
      <c r="E124" s="119"/>
      <c r="F124" s="40" t="s">
        <v>416</v>
      </c>
      <c r="G124" s="44" t="s">
        <v>576</v>
      </c>
      <c r="H124" s="78" t="s">
        <v>419</v>
      </c>
      <c r="I124" s="39">
        <v>4188</v>
      </c>
      <c r="J124" s="125"/>
      <c r="K124" s="125"/>
      <c r="L124" s="125"/>
      <c r="M124" s="125"/>
      <c r="N124" s="125"/>
      <c r="O124" s="125"/>
      <c r="P124" s="125"/>
      <c r="Q124" s="125"/>
      <c r="R124" s="125"/>
      <c r="S124" s="125"/>
      <c r="T124" s="125"/>
      <c r="U124" s="125"/>
      <c r="V124" s="125"/>
      <c r="W124" s="125"/>
      <c r="X124" s="125"/>
      <c r="Y124" s="125"/>
      <c r="Z124" s="125"/>
      <c r="AA124" s="126"/>
    </row>
    <row r="125" spans="1:27" x14ac:dyDescent="0.2">
      <c r="A125" s="127"/>
      <c r="B125" s="126"/>
      <c r="C125" s="141"/>
      <c r="D125" s="126"/>
      <c r="E125" s="118"/>
      <c r="F125" s="40" t="s">
        <v>422</v>
      </c>
      <c r="G125" s="44" t="s">
        <v>12</v>
      </c>
      <c r="H125" s="78" t="s">
        <v>423</v>
      </c>
      <c r="I125" s="33">
        <v>57.059860304197407</v>
      </c>
      <c r="J125" s="125"/>
      <c r="K125" s="125"/>
      <c r="L125" s="125"/>
      <c r="M125" s="125"/>
      <c r="N125" s="125"/>
      <c r="O125" s="125"/>
      <c r="P125" s="125"/>
      <c r="Q125" s="125"/>
      <c r="R125" s="125"/>
      <c r="S125" s="125"/>
      <c r="T125" s="125"/>
      <c r="U125" s="125"/>
      <c r="V125" s="125"/>
      <c r="W125" s="125"/>
      <c r="X125" s="125"/>
      <c r="Y125" s="125"/>
      <c r="Z125" s="125"/>
      <c r="AA125" s="126"/>
    </row>
    <row r="126" spans="1:27" ht="11.25" customHeight="1" x14ac:dyDescent="0.2">
      <c r="A126" s="127" t="s">
        <v>405</v>
      </c>
      <c r="B126" s="126" t="s">
        <v>425</v>
      </c>
      <c r="C126" s="139">
        <f t="shared" si="2"/>
        <v>2010</v>
      </c>
      <c r="D126" s="126" t="str">
        <f>D39</f>
        <v>Municipio</v>
      </c>
      <c r="E126" s="117" t="s">
        <v>704</v>
      </c>
      <c r="F126" s="40" t="s">
        <v>115</v>
      </c>
      <c r="G126" s="44" t="s">
        <v>576</v>
      </c>
      <c r="H126" s="78" t="s">
        <v>426</v>
      </c>
      <c r="I126" s="39">
        <v>23497</v>
      </c>
      <c r="J126" s="125"/>
      <c r="K126" s="125"/>
      <c r="L126" s="125"/>
      <c r="M126" s="125"/>
      <c r="N126" s="125"/>
      <c r="O126" s="125"/>
      <c r="P126" s="125"/>
      <c r="Q126" s="125"/>
      <c r="R126" s="125"/>
      <c r="S126" s="125"/>
      <c r="T126" s="125"/>
      <c r="U126" s="125"/>
      <c r="V126" s="125"/>
      <c r="W126" s="125"/>
      <c r="X126" s="125"/>
      <c r="Y126" s="125"/>
      <c r="Z126" s="125"/>
      <c r="AA126" s="126" t="s">
        <v>722</v>
      </c>
    </row>
    <row r="127" spans="1:27" x14ac:dyDescent="0.2">
      <c r="A127" s="127"/>
      <c r="B127" s="126"/>
      <c r="C127" s="141"/>
      <c r="D127" s="126"/>
      <c r="E127" s="118"/>
      <c r="F127" s="40" t="s">
        <v>427</v>
      </c>
      <c r="G127" s="44" t="s">
        <v>590</v>
      </c>
      <c r="H127" s="78" t="s">
        <v>428</v>
      </c>
      <c r="I127" s="39">
        <v>1</v>
      </c>
      <c r="J127" s="125"/>
      <c r="K127" s="125"/>
      <c r="L127" s="125"/>
      <c r="M127" s="125"/>
      <c r="N127" s="125"/>
      <c r="O127" s="125"/>
      <c r="P127" s="125"/>
      <c r="Q127" s="125"/>
      <c r="R127" s="125"/>
      <c r="S127" s="125"/>
      <c r="T127" s="125"/>
      <c r="U127" s="125"/>
      <c r="V127" s="125"/>
      <c r="W127" s="125"/>
      <c r="X127" s="125"/>
      <c r="Y127" s="125"/>
      <c r="Z127" s="125"/>
      <c r="AA127" s="126"/>
    </row>
    <row r="129" spans="1:1" x14ac:dyDescent="0.2">
      <c r="A129" s="79" t="s">
        <v>691</v>
      </c>
    </row>
    <row r="130" spans="1:1" x14ac:dyDescent="0.2">
      <c r="A130" s="80" t="s">
        <v>692</v>
      </c>
    </row>
    <row r="131" spans="1:1" x14ac:dyDescent="0.2">
      <c r="A131" s="81" t="s">
        <v>693</v>
      </c>
    </row>
    <row r="132" spans="1:1" x14ac:dyDescent="0.2">
      <c r="A132" s="82" t="s">
        <v>694</v>
      </c>
    </row>
    <row r="133" spans="1:1" x14ac:dyDescent="0.2">
      <c r="A133" s="82" t="s">
        <v>695</v>
      </c>
    </row>
    <row r="134" spans="1:1" x14ac:dyDescent="0.2">
      <c r="A134" s="82" t="s">
        <v>696</v>
      </c>
    </row>
    <row r="135" spans="1:1" x14ac:dyDescent="0.2">
      <c r="A135" s="82" t="s">
        <v>697</v>
      </c>
    </row>
    <row r="136" spans="1:1" x14ac:dyDescent="0.2">
      <c r="A136" s="82" t="s">
        <v>698</v>
      </c>
    </row>
    <row r="137" spans="1:1" x14ac:dyDescent="0.2">
      <c r="A137" s="82" t="s">
        <v>699</v>
      </c>
    </row>
    <row r="138" spans="1:1" x14ac:dyDescent="0.2">
      <c r="A138" s="82" t="s">
        <v>700</v>
      </c>
    </row>
    <row r="139" spans="1:1" x14ac:dyDescent="0.2">
      <c r="A139" s="82" t="s">
        <v>701</v>
      </c>
    </row>
    <row r="140" spans="1:1" x14ac:dyDescent="0.2">
      <c r="A140" s="82" t="s">
        <v>702</v>
      </c>
    </row>
    <row r="141" spans="1:1" x14ac:dyDescent="0.2">
      <c r="A141" s="79" t="s">
        <v>703</v>
      </c>
    </row>
    <row r="142" spans="1:1" x14ac:dyDescent="0.2">
      <c r="A142" s="96" t="s">
        <v>723</v>
      </c>
    </row>
    <row r="143" spans="1:1" x14ac:dyDescent="0.2">
      <c r="A143" s="94" t="s">
        <v>724</v>
      </c>
    </row>
  </sheetData>
  <mergeCells count="204">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A28:A33"/>
    <mergeCell ref="B15:B24"/>
    <mergeCell ref="B25:B27"/>
    <mergeCell ref="B28:B33"/>
    <mergeCell ref="C11:C14"/>
    <mergeCell ref="C15:C24"/>
    <mergeCell ref="C25:C27"/>
    <mergeCell ref="C28:C33"/>
    <mergeCell ref="C34:C36"/>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96:Z97"/>
    <mergeCell ref="D96:D97"/>
    <mergeCell ref="AA96:AA97"/>
    <mergeCell ref="A93:A95"/>
    <mergeCell ref="B93:B95"/>
    <mergeCell ref="J93:Z95"/>
    <mergeCell ref="D93:D95"/>
    <mergeCell ref="AA93:AA95"/>
    <mergeCell ref="C93:C95"/>
    <mergeCell ref="C96:C97"/>
    <mergeCell ref="E96:E97"/>
    <mergeCell ref="E93:E95"/>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J91:Z92"/>
    <mergeCell ref="D91:D92"/>
    <mergeCell ref="AA91:AA92"/>
    <mergeCell ref="A86:A90"/>
    <mergeCell ref="B86:B90"/>
    <mergeCell ref="J86:Z90"/>
    <mergeCell ref="D86:D90"/>
    <mergeCell ref="AA86:AA90"/>
    <mergeCell ref="C86:C90"/>
    <mergeCell ref="C91:C92"/>
    <mergeCell ref="D5:E5"/>
    <mergeCell ref="E61:E62"/>
    <mergeCell ref="E63:E64"/>
    <mergeCell ref="E65:E70"/>
    <mergeCell ref="E77:E82"/>
    <mergeCell ref="E83:E85"/>
    <mergeCell ref="E86:E90"/>
    <mergeCell ref="E91:E92"/>
    <mergeCell ref="D52:D60"/>
    <mergeCell ref="D39:D40"/>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65"/>
  <sheetViews>
    <sheetView showGridLines="0" zoomScale="120" zoomScaleNormal="120" workbookViewId="0">
      <pane ySplit="5" topLeftCell="A9" activePane="bottomLeft" state="frozen"/>
      <selection pane="bottomLeft" activeCell="A12" sqref="A12"/>
    </sheetView>
  </sheetViews>
  <sheetFormatPr baseColWidth="10" defaultRowHeight="11.25" x14ac:dyDescent="0.2"/>
  <cols>
    <col min="1" max="1" width="18.6640625" style="17" bestFit="1" customWidth="1"/>
    <col min="2" max="2" width="14.33203125" style="7" bestFit="1" customWidth="1"/>
    <col min="3" max="3" width="13.1640625" style="7"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7" customWidth="1"/>
    <col min="10" max="10" width="18.1640625" style="2" bestFit="1" customWidth="1"/>
  </cols>
  <sheetData>
    <row r="1" spans="1:10" ht="26.25" hidden="1" x14ac:dyDescent="0.2">
      <c r="A1" s="102" t="s">
        <v>228</v>
      </c>
      <c r="B1" s="103"/>
      <c r="C1" s="103"/>
      <c r="D1" s="103"/>
      <c r="E1" s="103"/>
      <c r="F1" s="103"/>
      <c r="G1" s="103"/>
      <c r="H1" s="103"/>
      <c r="I1" s="103"/>
      <c r="J1" s="104"/>
    </row>
    <row r="2" spans="1:10" ht="18" hidden="1" x14ac:dyDescent="0.2">
      <c r="A2" s="108" t="s">
        <v>637</v>
      </c>
      <c r="B2" s="109"/>
      <c r="C2" s="109"/>
      <c r="D2" s="109"/>
      <c r="E2" s="109"/>
      <c r="F2" s="109"/>
      <c r="G2" s="109"/>
      <c r="H2" s="109"/>
      <c r="I2" s="109"/>
      <c r="J2" s="110"/>
    </row>
    <row r="3" spans="1:10" ht="18" hidden="1" x14ac:dyDescent="0.2">
      <c r="A3" s="108" t="s">
        <v>229</v>
      </c>
      <c r="B3" s="109"/>
      <c r="C3" s="109"/>
      <c r="D3" s="109"/>
      <c r="E3" s="109"/>
      <c r="F3" s="109"/>
      <c r="G3" s="109"/>
      <c r="H3" s="109"/>
      <c r="I3" s="109"/>
      <c r="J3" s="110"/>
    </row>
    <row r="4" spans="1:10" ht="15.75" hidden="1" x14ac:dyDescent="0.2">
      <c r="A4" s="111" t="s">
        <v>644</v>
      </c>
      <c r="B4" s="112"/>
      <c r="C4" s="112"/>
      <c r="D4" s="112"/>
      <c r="E4" s="112"/>
      <c r="F4" s="112"/>
      <c r="G4" s="112"/>
      <c r="H4" s="112"/>
      <c r="I4" s="112"/>
      <c r="J4" s="113"/>
    </row>
    <row r="5" spans="1:10" x14ac:dyDescent="0.2">
      <c r="A5" s="4" t="s">
        <v>604</v>
      </c>
      <c r="B5" s="4" t="s">
        <v>1</v>
      </c>
      <c r="C5" s="4" t="s">
        <v>326</v>
      </c>
      <c r="D5" s="22" t="s">
        <v>612</v>
      </c>
      <c r="E5" s="4" t="s">
        <v>605</v>
      </c>
      <c r="F5" s="22" t="s">
        <v>611</v>
      </c>
      <c r="G5" s="4" t="s">
        <v>138</v>
      </c>
      <c r="H5" s="4" t="s">
        <v>139</v>
      </c>
      <c r="I5" s="4" t="s">
        <v>581</v>
      </c>
      <c r="J5" s="4" t="s">
        <v>8</v>
      </c>
    </row>
    <row r="6" spans="1:10" x14ac:dyDescent="0.2">
      <c r="A6" s="30" t="s">
        <v>619</v>
      </c>
      <c r="B6" s="48" t="s">
        <v>231</v>
      </c>
      <c r="C6" s="51">
        <v>17</v>
      </c>
      <c r="D6" s="50" t="s">
        <v>262</v>
      </c>
      <c r="E6" s="51" t="s">
        <v>279</v>
      </c>
      <c r="F6" s="50" t="s">
        <v>262</v>
      </c>
      <c r="G6" s="28">
        <f>+Datos!I72</f>
        <v>0</v>
      </c>
      <c r="H6" s="48" t="s">
        <v>12</v>
      </c>
      <c r="I6" s="61">
        <f>IF(Datos!C72="","",Datos!C72)</f>
        <v>2010</v>
      </c>
      <c r="J6" s="61" t="str">
        <f>IF(Datos!D72="","",Datos!D72)</f>
        <v>Municipio</v>
      </c>
    </row>
    <row r="7" spans="1:10" x14ac:dyDescent="0.2">
      <c r="A7" s="30" t="s">
        <v>619</v>
      </c>
      <c r="B7" s="48" t="s">
        <v>231</v>
      </c>
      <c r="C7" s="48">
        <v>18</v>
      </c>
      <c r="D7" s="49" t="s">
        <v>268</v>
      </c>
      <c r="E7" s="48" t="s">
        <v>280</v>
      </c>
      <c r="F7" s="49" t="s">
        <v>268</v>
      </c>
      <c r="G7" s="27">
        <f>+Datos!I73</f>
        <v>696.3064719922902</v>
      </c>
      <c r="H7" s="63" t="s">
        <v>584</v>
      </c>
      <c r="I7" s="61">
        <f>IF(Datos!C73="","",Datos!C73)</f>
        <v>2010</v>
      </c>
      <c r="J7" s="61" t="str">
        <f>IF(Datos!D73="","",Datos!D73)</f>
        <v>Municipio</v>
      </c>
    </row>
    <row r="8" spans="1:10" x14ac:dyDescent="0.2">
      <c r="A8" s="30" t="s">
        <v>619</v>
      </c>
      <c r="B8" s="48" t="s">
        <v>231</v>
      </c>
      <c r="C8" s="48">
        <v>19</v>
      </c>
      <c r="D8" s="49" t="s">
        <v>271</v>
      </c>
      <c r="E8" s="48" t="s">
        <v>281</v>
      </c>
      <c r="F8" s="49" t="s">
        <v>271</v>
      </c>
      <c r="G8" s="27">
        <f>IF(Datos!I74=0,"",100*Datos!I75/Datos!I74)</f>
        <v>3.1209362808842651</v>
      </c>
      <c r="H8" s="48" t="s">
        <v>12</v>
      </c>
      <c r="I8" s="61">
        <f>IF(Datos!C74="","",Datos!C74)</f>
        <v>2010</v>
      </c>
      <c r="J8" s="61" t="str">
        <f>IF(Datos!D74="","",Datos!D74)</f>
        <v>Municipio</v>
      </c>
    </row>
    <row r="9" spans="1:10" x14ac:dyDescent="0.2">
      <c r="A9" s="30" t="s">
        <v>619</v>
      </c>
      <c r="B9" s="48" t="s">
        <v>231</v>
      </c>
      <c r="C9" s="48">
        <v>19</v>
      </c>
      <c r="D9" s="49" t="s">
        <v>271</v>
      </c>
      <c r="E9" s="48" t="s">
        <v>281</v>
      </c>
      <c r="F9" s="49" t="s">
        <v>277</v>
      </c>
      <c r="G9" s="27">
        <f>+Datos!I76</f>
        <v>3.1209362808842656</v>
      </c>
      <c r="H9" s="48" t="s">
        <v>12</v>
      </c>
      <c r="I9" s="61">
        <f>IF(Datos!C74="","",Datos!C74)</f>
        <v>2010</v>
      </c>
      <c r="J9" s="61" t="str">
        <f>IF(Datos!D74="","",Datos!D74)</f>
        <v>Municipio</v>
      </c>
    </row>
    <row r="10" spans="1:10" x14ac:dyDescent="0.2">
      <c r="A10" s="30" t="s">
        <v>608</v>
      </c>
      <c r="B10" s="48" t="s">
        <v>231</v>
      </c>
      <c r="C10" s="48">
        <v>7</v>
      </c>
      <c r="D10" s="49" t="s">
        <v>607</v>
      </c>
      <c r="E10" s="29" t="s">
        <v>56</v>
      </c>
      <c r="F10" s="37" t="s">
        <v>109</v>
      </c>
      <c r="G10" s="27">
        <f>IF(Datos!I38=0,"",1000*Datos!I37/Datos!I38)</f>
        <v>1.2355848434925865</v>
      </c>
      <c r="H10" s="48" t="s">
        <v>136</v>
      </c>
      <c r="I10" s="61">
        <f>IF(Datos!C37="","",Datos!C37)</f>
        <v>2010</v>
      </c>
      <c r="J10" s="61" t="str">
        <f>IF(Datos!D37="","",Datos!D37)</f>
        <v>Municipio</v>
      </c>
    </row>
    <row r="11" spans="1:10" x14ac:dyDescent="0.2">
      <c r="A11" s="30" t="s">
        <v>608</v>
      </c>
      <c r="B11" s="48" t="s">
        <v>231</v>
      </c>
      <c r="C11" s="48">
        <v>8</v>
      </c>
      <c r="D11" s="49" t="s">
        <v>114</v>
      </c>
      <c r="E11" s="29" t="s">
        <v>57</v>
      </c>
      <c r="F11" s="49" t="s">
        <v>114</v>
      </c>
      <c r="G11" s="27">
        <f>IF(Datos!I40="","",10000*Datos!I39/Datos!I40)</f>
        <v>1.2771935799736047</v>
      </c>
      <c r="H11" s="48" t="s">
        <v>137</v>
      </c>
      <c r="I11" s="61">
        <f>IF(Datos!C39="","",Datos!C39)</f>
        <v>2010</v>
      </c>
      <c r="J11" s="61" t="str">
        <f>IF(Datos!D39="","",Datos!D39)</f>
        <v>Municipio</v>
      </c>
    </row>
    <row r="12" spans="1:10" x14ac:dyDescent="0.2">
      <c r="A12" s="30" t="s">
        <v>608</v>
      </c>
      <c r="B12" s="91" t="s">
        <v>231</v>
      </c>
      <c r="C12" s="91">
        <v>9</v>
      </c>
      <c r="D12" s="90" t="s">
        <v>708</v>
      </c>
      <c r="E12" s="29" t="s">
        <v>125</v>
      </c>
      <c r="F12" s="55" t="s">
        <v>628</v>
      </c>
      <c r="G12" s="27">
        <f>IF(Datos!I44=0,"",Datos!I41*Datos!I44/100)</f>
        <v>0</v>
      </c>
      <c r="H12" s="48" t="s">
        <v>12</v>
      </c>
      <c r="I12" s="61">
        <f>IF(Datos!C41="","",Datos!C41)</f>
        <v>2010</v>
      </c>
      <c r="J12" s="61" t="str">
        <f>IF(Datos!D41="","",Datos!D41)</f>
        <v>Municipio</v>
      </c>
    </row>
    <row r="13" spans="1:10" x14ac:dyDescent="0.2">
      <c r="A13" s="30" t="s">
        <v>608</v>
      </c>
      <c r="B13" s="91" t="s">
        <v>231</v>
      </c>
      <c r="C13" s="91">
        <v>9</v>
      </c>
      <c r="D13" s="90" t="s">
        <v>708</v>
      </c>
      <c r="E13" s="29" t="s">
        <v>126</v>
      </c>
      <c r="F13" s="55" t="s">
        <v>629</v>
      </c>
      <c r="G13" s="27">
        <f>IF(Datos!I45=0,"",Datos!I41*Datos!I45/100)</f>
        <v>0</v>
      </c>
      <c r="H13" s="48" t="s">
        <v>12</v>
      </c>
      <c r="I13" s="61">
        <f>IF(Datos!C41="","",Datos!C41)</f>
        <v>2010</v>
      </c>
      <c r="J13" s="61" t="str">
        <f>IF(Datos!D41="","",Datos!D41)</f>
        <v>Municipio</v>
      </c>
    </row>
    <row r="14" spans="1:10" x14ac:dyDescent="0.2">
      <c r="A14" s="30" t="s">
        <v>608</v>
      </c>
      <c r="B14" s="91" t="s">
        <v>231</v>
      </c>
      <c r="C14" s="91">
        <v>9</v>
      </c>
      <c r="D14" s="90" t="s">
        <v>708</v>
      </c>
      <c r="E14" s="29" t="s">
        <v>127</v>
      </c>
      <c r="F14" s="55" t="s">
        <v>630</v>
      </c>
      <c r="G14" s="27">
        <f>IF(Datos!I44=0,"",Datos!I42*Datos!I44/100)</f>
        <v>0</v>
      </c>
      <c r="H14" s="48" t="s">
        <v>12</v>
      </c>
      <c r="I14" s="61">
        <f>IF(Datos!C41="","",Datos!C41)</f>
        <v>2010</v>
      </c>
      <c r="J14" s="61" t="str">
        <f>IF(Datos!D41="","",Datos!D41)</f>
        <v>Municipio</v>
      </c>
    </row>
    <row r="15" spans="1:10" x14ac:dyDescent="0.2">
      <c r="A15" s="30" t="s">
        <v>608</v>
      </c>
      <c r="B15" s="91" t="s">
        <v>231</v>
      </c>
      <c r="C15" s="91">
        <v>9</v>
      </c>
      <c r="D15" s="90" t="s">
        <v>708</v>
      </c>
      <c r="E15" s="29" t="s">
        <v>128</v>
      </c>
      <c r="F15" s="55" t="s">
        <v>631</v>
      </c>
      <c r="G15" s="27">
        <f>IF(Datos!I45=0,"",Datos!I42*Datos!I45/100)</f>
        <v>0</v>
      </c>
      <c r="H15" s="48" t="s">
        <v>12</v>
      </c>
      <c r="I15" s="61">
        <f>IF(Datos!C41="","",Datos!C41)</f>
        <v>2010</v>
      </c>
      <c r="J15" s="61" t="str">
        <f>IF(Datos!D41="","",Datos!D41)</f>
        <v>Municipio</v>
      </c>
    </row>
    <row r="16" spans="1:10" x14ac:dyDescent="0.2">
      <c r="A16" s="30" t="s">
        <v>608</v>
      </c>
      <c r="B16" s="91" t="s">
        <v>231</v>
      </c>
      <c r="C16" s="91">
        <v>9</v>
      </c>
      <c r="D16" s="90" t="s">
        <v>708</v>
      </c>
      <c r="E16" s="29" t="s">
        <v>129</v>
      </c>
      <c r="F16" s="55" t="s">
        <v>632</v>
      </c>
      <c r="G16" s="27">
        <f>IF(Datos!I44=0,"",Datos!I43*Datos!I44/100)</f>
        <v>1.4123633365191808</v>
      </c>
      <c r="H16" s="48" t="s">
        <v>12</v>
      </c>
      <c r="I16" s="61">
        <f>IF(Datos!C41="","",Datos!C41)</f>
        <v>2010</v>
      </c>
      <c r="J16" s="61" t="str">
        <f>IF(Datos!D41="","",Datos!D41)</f>
        <v>Municipio</v>
      </c>
    </row>
    <row r="17" spans="1:10" x14ac:dyDescent="0.2">
      <c r="A17" s="30" t="s">
        <v>608</v>
      </c>
      <c r="B17" s="91" t="s">
        <v>231</v>
      </c>
      <c r="C17" s="91">
        <v>9</v>
      </c>
      <c r="D17" s="90" t="s">
        <v>708</v>
      </c>
      <c r="E17" s="29" t="s">
        <v>130</v>
      </c>
      <c r="F17" s="55" t="s">
        <v>633</v>
      </c>
      <c r="G17" s="27">
        <f>IF(Datos!I45=0,"",Datos!I43*Datos!I45/100)</f>
        <v>0.26729034313449895</v>
      </c>
      <c r="H17" s="48" t="s">
        <v>12</v>
      </c>
      <c r="I17" s="61">
        <f>IF(Datos!C41="","",Datos!C41)</f>
        <v>2010</v>
      </c>
      <c r="J17" s="61" t="str">
        <f>IF(Datos!D41="","",Datos!D41)</f>
        <v>Municipio</v>
      </c>
    </row>
    <row r="18" spans="1:10" x14ac:dyDescent="0.2">
      <c r="A18" s="30" t="s">
        <v>608</v>
      </c>
      <c r="B18" s="48" t="s">
        <v>231</v>
      </c>
      <c r="C18" s="48">
        <v>10</v>
      </c>
      <c r="D18" s="49" t="s">
        <v>140</v>
      </c>
      <c r="E18" s="48" t="s">
        <v>154</v>
      </c>
      <c r="F18" s="49" t="s">
        <v>609</v>
      </c>
      <c r="G18" s="27">
        <f>IF(Datos!I46=0,"",100*Datos!I48/(Datos!I46-Datos!I50))</f>
        <v>92.958927074601846</v>
      </c>
      <c r="H18" s="48" t="s">
        <v>12</v>
      </c>
      <c r="I18" s="61">
        <f>IF(Datos!C46="","",Datos!C46)</f>
        <v>2010</v>
      </c>
      <c r="J18" s="61" t="str">
        <f>IF(Datos!D46="","",Datos!D46)</f>
        <v>Municipio</v>
      </c>
    </row>
    <row r="19" spans="1:10" x14ac:dyDescent="0.2">
      <c r="A19" s="30" t="s">
        <v>608</v>
      </c>
      <c r="B19" s="48" t="s">
        <v>231</v>
      </c>
      <c r="C19" s="48">
        <v>10</v>
      </c>
      <c r="D19" s="49" t="s">
        <v>140</v>
      </c>
      <c r="E19" s="48" t="s">
        <v>153</v>
      </c>
      <c r="F19" s="49" t="s">
        <v>610</v>
      </c>
      <c r="G19" s="27">
        <f>IF(Datos!I47=0,"",100*Datos!I49/(Datos!I47-Datos!I51))</f>
        <v>94.199743918053784</v>
      </c>
      <c r="H19" s="48" t="s">
        <v>12</v>
      </c>
      <c r="I19" s="61">
        <f>IF(Datos!C46="","",Datos!C46)</f>
        <v>2010</v>
      </c>
      <c r="J19" s="61" t="str">
        <f>IF(Datos!D46="","",Datos!D46)</f>
        <v>Municipio</v>
      </c>
    </row>
    <row r="20" spans="1:10" x14ac:dyDescent="0.2">
      <c r="A20" s="30" t="s">
        <v>608</v>
      </c>
      <c r="B20" s="48" t="s">
        <v>298</v>
      </c>
      <c r="C20" s="48">
        <v>5</v>
      </c>
      <c r="D20" s="49" t="s">
        <v>334</v>
      </c>
      <c r="E20" s="52" t="s">
        <v>338</v>
      </c>
      <c r="F20" s="49" t="s">
        <v>334</v>
      </c>
      <c r="G20" s="27">
        <f>IF(Datos!I96=0,"",100*Datos!I97/Datos!I96)</f>
        <v>0</v>
      </c>
      <c r="H20" s="48" t="s">
        <v>12</v>
      </c>
      <c r="I20" s="61">
        <f>IF(Datos!C96="","",Datos!C96)</f>
        <v>2010</v>
      </c>
      <c r="J20" s="61" t="str">
        <f>IF(Datos!D96="","",Datos!D96)</f>
        <v>Municipio</v>
      </c>
    </row>
    <row r="21" spans="1:10" ht="22.5" x14ac:dyDescent="0.2">
      <c r="A21" s="30" t="s">
        <v>608</v>
      </c>
      <c r="B21" s="48" t="s">
        <v>298</v>
      </c>
      <c r="C21" s="48">
        <v>6</v>
      </c>
      <c r="D21" s="49" t="s">
        <v>339</v>
      </c>
      <c r="E21" s="48" t="s">
        <v>348</v>
      </c>
      <c r="F21" s="56" t="s">
        <v>356</v>
      </c>
      <c r="G21" s="27">
        <f>IF(Datos!I98=0,"",100*Datos!$I$98/(Datos!$I$98+Datos!$I$99))</f>
        <v>53.479992414185475</v>
      </c>
      <c r="H21" s="48" t="s">
        <v>12</v>
      </c>
      <c r="I21" s="61">
        <f>IF(Datos!C98="","",Datos!C98)</f>
        <v>2010</v>
      </c>
      <c r="J21" s="61" t="str">
        <f>IF(Datos!D98="","",Datos!D98)</f>
        <v>Municipio</v>
      </c>
    </row>
    <row r="22" spans="1:10" ht="22.5" x14ac:dyDescent="0.2">
      <c r="A22" s="30" t="s">
        <v>608</v>
      </c>
      <c r="B22" s="48" t="s">
        <v>298</v>
      </c>
      <c r="C22" s="48">
        <v>6</v>
      </c>
      <c r="D22" s="49" t="s">
        <v>339</v>
      </c>
      <c r="E22" s="48" t="s">
        <v>349</v>
      </c>
      <c r="F22" s="49" t="s">
        <v>358</v>
      </c>
      <c r="G22" s="27">
        <f>IF(Datos!I98=0,"",100*Datos!$I$99/(Datos!$I$98+Datos!$I$99))</f>
        <v>46.520007585814525</v>
      </c>
      <c r="H22" s="48" t="s">
        <v>12</v>
      </c>
      <c r="I22" s="61">
        <f>IF(Datos!C98="","",Datos!C98)</f>
        <v>2010</v>
      </c>
      <c r="J22" s="61" t="str">
        <f>IF(Datos!D98="","",Datos!D98)</f>
        <v>Municipio</v>
      </c>
    </row>
    <row r="23" spans="1:10" ht="22.5" x14ac:dyDescent="0.2">
      <c r="A23" s="30" t="s">
        <v>608</v>
      </c>
      <c r="B23" s="48" t="s">
        <v>298</v>
      </c>
      <c r="C23" s="48">
        <v>6</v>
      </c>
      <c r="D23" s="49" t="s">
        <v>339</v>
      </c>
      <c r="E23" s="48" t="s">
        <v>350</v>
      </c>
      <c r="F23" s="49" t="s">
        <v>357</v>
      </c>
      <c r="G23" s="27">
        <f>IF(Datos!I100=0,"",100*Datos!$I$100/(Datos!$I$100+Datos!$I$101))</f>
        <v>50.513259195893923</v>
      </c>
      <c r="H23" s="48" t="s">
        <v>12</v>
      </c>
      <c r="I23" s="61">
        <f>IF(Datos!C98="","",Datos!C98)</f>
        <v>2010</v>
      </c>
      <c r="J23" s="61" t="str">
        <f>IF(Datos!D98="","",Datos!D98)</f>
        <v>Municipio</v>
      </c>
    </row>
    <row r="24" spans="1:10" ht="22.5" x14ac:dyDescent="0.2">
      <c r="A24" s="30" t="s">
        <v>608</v>
      </c>
      <c r="B24" s="48" t="s">
        <v>298</v>
      </c>
      <c r="C24" s="48">
        <v>6</v>
      </c>
      <c r="D24" s="49" t="s">
        <v>339</v>
      </c>
      <c r="E24" s="48" t="s">
        <v>351</v>
      </c>
      <c r="F24" s="49" t="s">
        <v>359</v>
      </c>
      <c r="G24" s="27">
        <f>IF(Datos!I100=0,"",100*Datos!$I$101/(Datos!$I$100+Datos!$I$101))</f>
        <v>49.486740804106077</v>
      </c>
      <c r="H24" s="48" t="s">
        <v>12</v>
      </c>
      <c r="I24" s="61">
        <f>IF(Datos!C98="","",Datos!C98)</f>
        <v>2010</v>
      </c>
      <c r="J24" s="61" t="str">
        <f>IF(Datos!D98="","",Datos!D98)</f>
        <v>Municipio</v>
      </c>
    </row>
    <row r="25" spans="1:10" ht="22.5" x14ac:dyDescent="0.2">
      <c r="A25" s="30" t="s">
        <v>608</v>
      </c>
      <c r="B25" s="48" t="s">
        <v>298</v>
      </c>
      <c r="C25" s="48">
        <v>6</v>
      </c>
      <c r="D25" s="49" t="s">
        <v>339</v>
      </c>
      <c r="E25" s="48" t="s">
        <v>352</v>
      </c>
      <c r="F25" s="49" t="s">
        <v>360</v>
      </c>
      <c r="G25" s="27">
        <f>IF(Datos!I102=0,"",100*Datos!$I$102/(Datos!$I$102+Datos!$I$103))</f>
        <v>50.124688279301743</v>
      </c>
      <c r="H25" s="48" t="s">
        <v>12</v>
      </c>
      <c r="I25" s="61">
        <f>IF(Datos!C98="","",Datos!C98)</f>
        <v>2010</v>
      </c>
      <c r="J25" s="61" t="str">
        <f>IF(Datos!D98="","",Datos!D98)</f>
        <v>Municipio</v>
      </c>
    </row>
    <row r="26" spans="1:10" ht="22.5" x14ac:dyDescent="0.2">
      <c r="A26" s="30" t="s">
        <v>608</v>
      </c>
      <c r="B26" s="48" t="s">
        <v>298</v>
      </c>
      <c r="C26" s="48">
        <v>6</v>
      </c>
      <c r="D26" s="49" t="s">
        <v>339</v>
      </c>
      <c r="E26" s="48" t="s">
        <v>353</v>
      </c>
      <c r="F26" s="49" t="s">
        <v>361</v>
      </c>
      <c r="G26" s="27">
        <f>IF(Datos!I102=0,"",100*Datos!$I$103/(Datos!$I$102+Datos!$I$103))</f>
        <v>49.875311720698257</v>
      </c>
      <c r="H26" s="48" t="s">
        <v>12</v>
      </c>
      <c r="I26" s="61">
        <f>IF(Datos!C98="","",Datos!C98)</f>
        <v>2010</v>
      </c>
      <c r="J26" s="61" t="str">
        <f>IF(Datos!D98="","",Datos!D98)</f>
        <v>Municipio</v>
      </c>
    </row>
    <row r="27" spans="1:10" ht="22.5" x14ac:dyDescent="0.2">
      <c r="A27" s="30" t="s">
        <v>608</v>
      </c>
      <c r="B27" s="48" t="s">
        <v>298</v>
      </c>
      <c r="C27" s="48">
        <v>6</v>
      </c>
      <c r="D27" s="49" t="s">
        <v>339</v>
      </c>
      <c r="E27" s="48" t="s">
        <v>354</v>
      </c>
      <c r="F27" s="49" t="s">
        <v>362</v>
      </c>
      <c r="G27" s="27">
        <f>IF(Datos!I104=0,"",100*Datos!$I$104/(Datos!$I$104+Datos!$I$105))</f>
        <v>55.374351371386211</v>
      </c>
      <c r="H27" s="48" t="s">
        <v>12</v>
      </c>
      <c r="I27" s="61">
        <f>IF(Datos!C98="","",Datos!C98)</f>
        <v>2010</v>
      </c>
      <c r="J27" s="61" t="str">
        <f>IF(Datos!D98="","",Datos!D98)</f>
        <v>Municipio</v>
      </c>
    </row>
    <row r="28" spans="1:10" ht="22.5" x14ac:dyDescent="0.2">
      <c r="A28" s="30" t="s">
        <v>608</v>
      </c>
      <c r="B28" s="48" t="s">
        <v>298</v>
      </c>
      <c r="C28" s="48">
        <v>6</v>
      </c>
      <c r="D28" s="49" t="s">
        <v>339</v>
      </c>
      <c r="E28" s="48" t="s">
        <v>355</v>
      </c>
      <c r="F28" s="49" t="s">
        <v>363</v>
      </c>
      <c r="G28" s="27">
        <f>IF(Datos!I104=0,"",100*Datos!$I$105/(Datos!$I$104+Datos!$I$105))</f>
        <v>44.625648628613789</v>
      </c>
      <c r="H28" s="48" t="s">
        <v>12</v>
      </c>
      <c r="I28" s="61">
        <f>IF(Datos!C98="","",Datos!C98)</f>
        <v>2010</v>
      </c>
      <c r="J28" s="61" t="str">
        <f>IF(Datos!D98="","",Datos!D98)</f>
        <v>Municipio</v>
      </c>
    </row>
    <row r="29" spans="1:10" x14ac:dyDescent="0.2">
      <c r="A29" s="30" t="s">
        <v>608</v>
      </c>
      <c r="B29" s="48" t="s">
        <v>298</v>
      </c>
      <c r="C29" s="48">
        <v>7</v>
      </c>
      <c r="D29" s="49" t="s">
        <v>365</v>
      </c>
      <c r="E29" s="48" t="s">
        <v>364</v>
      </c>
      <c r="F29" s="49" t="s">
        <v>365</v>
      </c>
      <c r="G29" s="27">
        <f>IF(Datos!I107=0,"",100*Datos!I106/Datos!I107)</f>
        <v>29.27927927927928</v>
      </c>
      <c r="H29" s="48" t="s">
        <v>12</v>
      </c>
      <c r="I29" s="61">
        <f>IF(Datos!C106="","",Datos!C106)</f>
        <v>2010</v>
      </c>
      <c r="J29" s="61" t="str">
        <f>IF(Datos!D106="","",Datos!D106)</f>
        <v>Municipio</v>
      </c>
    </row>
    <row r="30" spans="1:10" x14ac:dyDescent="0.2">
      <c r="A30" s="30" t="s">
        <v>620</v>
      </c>
      <c r="B30" s="48" t="s">
        <v>231</v>
      </c>
      <c r="C30" s="48">
        <v>20</v>
      </c>
      <c r="D30" s="49" t="s">
        <v>621</v>
      </c>
      <c r="E30" s="48" t="s">
        <v>282</v>
      </c>
      <c r="F30" s="49" t="s">
        <v>283</v>
      </c>
      <c r="G30" s="27">
        <f>IF(Datos!I80=0,"",1000/3*(Datos!I77/Datos!I80+Datos!I78/Datos!I81+Datos!I79/Datos!I82))</f>
        <v>2162.4100136254337</v>
      </c>
      <c r="H30" s="48" t="s">
        <v>370</v>
      </c>
      <c r="I30" s="61">
        <f>IF(Datos!C77="","",Datos!C77)</f>
        <v>2010</v>
      </c>
      <c r="J30" s="61" t="str">
        <f>IF(Datos!D77="","",Datos!D77)</f>
        <v>Municipio</v>
      </c>
    </row>
    <row r="31" spans="1:10" x14ac:dyDescent="0.2">
      <c r="A31" s="30" t="s">
        <v>620</v>
      </c>
      <c r="B31" s="48" t="s">
        <v>298</v>
      </c>
      <c r="C31" s="48">
        <v>3</v>
      </c>
      <c r="D31" s="49" t="s">
        <v>318</v>
      </c>
      <c r="E31" s="48" t="s">
        <v>324</v>
      </c>
      <c r="F31" s="49" t="s">
        <v>320</v>
      </c>
      <c r="G31" s="38" t="str">
        <f>IF(Datos!I91=0,"",Datos!I91)</f>
        <v/>
      </c>
      <c r="H31" s="48" t="s">
        <v>326</v>
      </c>
      <c r="I31" s="61">
        <f>IF(Datos!C91="","",Datos!C91)</f>
        <v>2010</v>
      </c>
      <c r="J31" s="61" t="str">
        <f>IF(Datos!D91="","",Datos!D91)</f>
        <v>Municipio</v>
      </c>
    </row>
    <row r="32" spans="1:10" x14ac:dyDescent="0.2">
      <c r="A32" s="30" t="s">
        <v>620</v>
      </c>
      <c r="B32" s="48" t="s">
        <v>298</v>
      </c>
      <c r="C32" s="48">
        <v>3</v>
      </c>
      <c r="D32" s="49" t="s">
        <v>318</v>
      </c>
      <c r="E32" s="48" t="s">
        <v>325</v>
      </c>
      <c r="F32" s="49" t="s">
        <v>321</v>
      </c>
      <c r="G32" s="38" t="str">
        <f>IF(Datos!I92=0,"",Datos!I92)</f>
        <v/>
      </c>
      <c r="H32" s="48" t="s">
        <v>326</v>
      </c>
      <c r="I32" s="61">
        <f>IF(Datos!C91="","",Datos!C91)</f>
        <v>2010</v>
      </c>
      <c r="J32" s="61" t="str">
        <f>IF(Datos!D91="","",Datos!D91)</f>
        <v>Municipio</v>
      </c>
    </row>
    <row r="33" spans="1:10" x14ac:dyDescent="0.2">
      <c r="A33" s="30" t="s">
        <v>620</v>
      </c>
      <c r="B33" s="48" t="s">
        <v>298</v>
      </c>
      <c r="C33" s="48">
        <v>12</v>
      </c>
      <c r="D33" s="49" t="s">
        <v>623</v>
      </c>
      <c r="E33" s="48" t="s">
        <v>420</v>
      </c>
      <c r="F33" s="49" t="s">
        <v>602</v>
      </c>
      <c r="G33" s="27">
        <f>IF(Datos!I122=0,"",100*Datos!I123/Datos!I122)</f>
        <v>29.721261178928128</v>
      </c>
      <c r="H33" s="48" t="s">
        <v>12</v>
      </c>
      <c r="I33" s="61">
        <f>IF(Datos!C122="","",Datos!C122)</f>
        <v>2010</v>
      </c>
      <c r="J33" s="61" t="str">
        <f>IF(Datos!D122="","",Datos!D122)</f>
        <v>Municipio</v>
      </c>
    </row>
    <row r="34" spans="1:10" x14ac:dyDescent="0.2">
      <c r="A34" s="30" t="s">
        <v>620</v>
      </c>
      <c r="B34" s="48" t="s">
        <v>298</v>
      </c>
      <c r="C34" s="48">
        <v>12</v>
      </c>
      <c r="D34" s="49" t="s">
        <v>623</v>
      </c>
      <c r="E34" s="48" t="s">
        <v>421</v>
      </c>
      <c r="F34" s="49" t="s">
        <v>603</v>
      </c>
      <c r="G34" s="27">
        <f>IF(Datos!I122=0,"",100*Datos!I124/Datos!I122)</f>
        <v>27.338599125269273</v>
      </c>
      <c r="H34" s="48" t="s">
        <v>12</v>
      </c>
      <c r="I34" s="61">
        <f>IF(Datos!C122="","",Datos!C122)</f>
        <v>2010</v>
      </c>
      <c r="J34" s="61" t="str">
        <f>IF(Datos!D122="","",Datos!D122)</f>
        <v>Municipio</v>
      </c>
    </row>
    <row r="35" spans="1:10" x14ac:dyDescent="0.2">
      <c r="A35" s="30" t="s">
        <v>620</v>
      </c>
      <c r="B35" s="48" t="s">
        <v>298</v>
      </c>
      <c r="C35" s="48">
        <v>12</v>
      </c>
      <c r="D35" s="49" t="s">
        <v>623</v>
      </c>
      <c r="E35" s="48" t="s">
        <v>404</v>
      </c>
      <c r="F35" s="49" t="s">
        <v>424</v>
      </c>
      <c r="G35" s="27">
        <f>IF(Datos!I125&gt;0,Datos!I125,"")</f>
        <v>57.059860304197407</v>
      </c>
      <c r="H35" s="48" t="s">
        <v>12</v>
      </c>
      <c r="I35" s="61">
        <f>IF(Datos!C122="","",Datos!C122)</f>
        <v>2010</v>
      </c>
      <c r="J35" s="61" t="str">
        <f>IF(Datos!D122="","",Datos!D122)</f>
        <v>Municipio</v>
      </c>
    </row>
    <row r="36" spans="1:10" x14ac:dyDescent="0.2">
      <c r="A36" s="30" t="s">
        <v>620</v>
      </c>
      <c r="B36" s="48" t="s">
        <v>298</v>
      </c>
      <c r="C36" s="48">
        <v>13</v>
      </c>
      <c r="D36" s="49" t="s">
        <v>425</v>
      </c>
      <c r="E36" s="48" t="s">
        <v>405</v>
      </c>
      <c r="F36" s="49" t="s">
        <v>425</v>
      </c>
      <c r="G36" s="43">
        <f>IF(Datos!I126=0,"",10000*Datos!I127/Datos!I126)</f>
        <v>0.42558624505255988</v>
      </c>
      <c r="H36" s="48" t="s">
        <v>429</v>
      </c>
      <c r="I36" s="61">
        <f>IF(Datos!C126="","",Datos!C126)</f>
        <v>2010</v>
      </c>
      <c r="J36" s="61" t="str">
        <f>IF(Datos!D126="","",Datos!D126)</f>
        <v>Municipio</v>
      </c>
    </row>
    <row r="37" spans="1:10" x14ac:dyDescent="0.2">
      <c r="A37" s="30" t="s">
        <v>616</v>
      </c>
      <c r="B37" s="48" t="s">
        <v>231</v>
      </c>
      <c r="C37" s="48">
        <v>11</v>
      </c>
      <c r="D37" s="73" t="s">
        <v>155</v>
      </c>
      <c r="E37" s="29" t="s">
        <v>60</v>
      </c>
      <c r="F37" s="49" t="s">
        <v>171</v>
      </c>
      <c r="G37" s="27">
        <f>IF(Datos!I52=0,"",100*((Datos!I53/Datos!I52)^(1/Datos!$I$60)-1))</f>
        <v>2.1642820985723787</v>
      </c>
      <c r="H37" s="48" t="s">
        <v>12</v>
      </c>
      <c r="I37" s="61">
        <f>IF(Datos!C52="","",Datos!C52)</f>
        <v>2010</v>
      </c>
      <c r="J37" s="61" t="str">
        <f>IF(Datos!D52="","",Datos!D52)</f>
        <v>Municipio</v>
      </c>
    </row>
    <row r="38" spans="1:10" x14ac:dyDescent="0.2">
      <c r="A38" s="30" t="s">
        <v>616</v>
      </c>
      <c r="B38" s="48" t="s">
        <v>231</v>
      </c>
      <c r="C38" s="48">
        <v>11</v>
      </c>
      <c r="D38" s="73" t="s">
        <v>155</v>
      </c>
      <c r="E38" s="48" t="s">
        <v>169</v>
      </c>
      <c r="F38" s="49" t="s">
        <v>172</v>
      </c>
      <c r="G38" s="27">
        <f>IF(Datos!I54=0,"",100*((Datos!I55/Datos!I54)^(1/Datos!$I$60)-1))</f>
        <v>2.2195055161969623</v>
      </c>
      <c r="H38" s="48" t="s">
        <v>12</v>
      </c>
      <c r="I38" s="61">
        <f>IF(Datos!C52="","",Datos!C52)</f>
        <v>2010</v>
      </c>
      <c r="J38" s="61" t="str">
        <f>IF(Datos!D52="","",Datos!D52)</f>
        <v>Municipio</v>
      </c>
    </row>
    <row r="39" spans="1:10" x14ac:dyDescent="0.2">
      <c r="A39" s="30" t="s">
        <v>616</v>
      </c>
      <c r="B39" s="48" t="s">
        <v>231</v>
      </c>
      <c r="C39" s="48">
        <v>11</v>
      </c>
      <c r="D39" s="73" t="s">
        <v>155</v>
      </c>
      <c r="E39" s="48" t="s">
        <v>170</v>
      </c>
      <c r="F39" s="49" t="s">
        <v>173</v>
      </c>
      <c r="G39" s="27">
        <f>IF(Datos!I56=0,"",100*((Datos!I57/Datos!I56)^(1/Datos!$I$60)-1))</f>
        <v>2.107049049056009</v>
      </c>
      <c r="H39" s="48" t="s">
        <v>12</v>
      </c>
      <c r="I39" s="61">
        <f>IF(Datos!C52="","",Datos!C52)</f>
        <v>2010</v>
      </c>
      <c r="J39" s="61" t="str">
        <f>IF(Datos!D52="","",Datos!D52)</f>
        <v>Municipio</v>
      </c>
    </row>
    <row r="40" spans="1:10" x14ac:dyDescent="0.2">
      <c r="A40" s="30" t="s">
        <v>616</v>
      </c>
      <c r="B40" s="48" t="s">
        <v>231</v>
      </c>
      <c r="C40" s="48">
        <v>13</v>
      </c>
      <c r="D40" s="49" t="s">
        <v>223</v>
      </c>
      <c r="E40" s="29" t="s">
        <v>61</v>
      </c>
      <c r="F40" s="49" t="s">
        <v>223</v>
      </c>
      <c r="G40" s="27">
        <f>(Datos!I61+Datos!I62)/2</f>
        <v>6.97</v>
      </c>
      <c r="H40" s="48" t="s">
        <v>227</v>
      </c>
      <c r="I40" s="61">
        <f>IF(Datos!C61="","",Datos!C61)</f>
        <v>2010</v>
      </c>
      <c r="J40" s="61" t="str">
        <f>IF(Datos!D61="","",Datos!D61)</f>
        <v>Municipio</v>
      </c>
    </row>
    <row r="41" spans="1:10" x14ac:dyDescent="0.2">
      <c r="A41" s="30" t="s">
        <v>616</v>
      </c>
      <c r="B41" s="48" t="s">
        <v>231</v>
      </c>
      <c r="C41" s="48">
        <v>14</v>
      </c>
      <c r="D41" s="49" t="s">
        <v>233</v>
      </c>
      <c r="E41" s="29" t="s">
        <v>232</v>
      </c>
      <c r="F41" s="49" t="s">
        <v>233</v>
      </c>
      <c r="G41" s="27">
        <f>IF(Datos!I63=0,"",100*Datos!I64/Datos!I63)</f>
        <v>0</v>
      </c>
      <c r="H41" s="48" t="s">
        <v>12</v>
      </c>
      <c r="I41" s="61">
        <f>IF(Datos!C63="","",Datos!C63)</f>
        <v>2010</v>
      </c>
      <c r="J41" s="61" t="str">
        <f>IF(Datos!D63="","",Datos!D63)</f>
        <v>Municipio</v>
      </c>
    </row>
    <row r="42" spans="1:10" ht="22.5" x14ac:dyDescent="0.2">
      <c r="A42" s="30" t="s">
        <v>616</v>
      </c>
      <c r="B42" s="48" t="s">
        <v>231</v>
      </c>
      <c r="C42" s="48">
        <v>15</v>
      </c>
      <c r="D42" s="49" t="s">
        <v>238</v>
      </c>
      <c r="E42" s="48" t="s">
        <v>246</v>
      </c>
      <c r="F42" s="49" t="s">
        <v>251</v>
      </c>
      <c r="G42" s="27" t="str">
        <f>IF(Datos!I65=0,"",100*Datos!I66/Datos!$I$65)</f>
        <v/>
      </c>
      <c r="H42" s="48" t="s">
        <v>12</v>
      </c>
      <c r="I42" s="61">
        <f>IF(Datos!C65="","",Datos!C65)</f>
        <v>2010</v>
      </c>
      <c r="J42" s="61" t="str">
        <f>IF(Datos!D65="","",Datos!D65)</f>
        <v>Municipio</v>
      </c>
    </row>
    <row r="43" spans="1:10" ht="22.5" x14ac:dyDescent="0.2">
      <c r="A43" s="30" t="s">
        <v>616</v>
      </c>
      <c r="B43" s="48" t="s">
        <v>231</v>
      </c>
      <c r="C43" s="48">
        <v>15</v>
      </c>
      <c r="D43" s="49" t="s">
        <v>238</v>
      </c>
      <c r="E43" s="48" t="s">
        <v>247</v>
      </c>
      <c r="F43" s="49" t="s">
        <v>252</v>
      </c>
      <c r="G43" s="27" t="str">
        <f>IF(Datos!I65=0,"",100*Datos!I67/Datos!$I$65)</f>
        <v/>
      </c>
      <c r="H43" s="48" t="s">
        <v>12</v>
      </c>
      <c r="I43" s="61">
        <f>IF(Datos!C65="","",Datos!C65)</f>
        <v>2010</v>
      </c>
      <c r="J43" s="61" t="str">
        <f>IF(Datos!D65="","",Datos!D65)</f>
        <v>Municipio</v>
      </c>
    </row>
    <row r="44" spans="1:10" ht="22.5" x14ac:dyDescent="0.2">
      <c r="A44" s="30" t="s">
        <v>616</v>
      </c>
      <c r="B44" s="48" t="s">
        <v>231</v>
      </c>
      <c r="C44" s="48">
        <v>15</v>
      </c>
      <c r="D44" s="49" t="s">
        <v>238</v>
      </c>
      <c r="E44" s="48" t="s">
        <v>248</v>
      </c>
      <c r="F44" s="49" t="s">
        <v>253</v>
      </c>
      <c r="G44" s="27" t="str">
        <f>IF(Datos!I65=0,"",100*Datos!I68/Datos!$I$65)</f>
        <v/>
      </c>
      <c r="H44" s="48" t="s">
        <v>12</v>
      </c>
      <c r="I44" s="61">
        <f>IF(Datos!C65="","",Datos!C65)</f>
        <v>2010</v>
      </c>
      <c r="J44" s="61" t="str">
        <f>IF(Datos!D65="","",Datos!D65)</f>
        <v>Municipio</v>
      </c>
    </row>
    <row r="45" spans="1:10" x14ac:dyDescent="0.2">
      <c r="A45" s="30" t="s">
        <v>616</v>
      </c>
      <c r="B45" s="48" t="s">
        <v>231</v>
      </c>
      <c r="C45" s="48">
        <v>15</v>
      </c>
      <c r="D45" s="49" t="s">
        <v>238</v>
      </c>
      <c r="E45" s="48" t="s">
        <v>249</v>
      </c>
      <c r="F45" s="49" t="s">
        <v>254</v>
      </c>
      <c r="G45" s="27" t="str">
        <f>IF(Datos!I65=0,"",100*Datos!I69/Datos!$I$65)</f>
        <v/>
      </c>
      <c r="H45" s="48" t="s">
        <v>12</v>
      </c>
      <c r="I45" s="61">
        <f>IF(Datos!C65="","",Datos!C65)</f>
        <v>2010</v>
      </c>
      <c r="J45" s="61" t="str">
        <f>IF(Datos!D65="","",Datos!D65)</f>
        <v>Municipio</v>
      </c>
    </row>
    <row r="46" spans="1:10" ht="22.5" x14ac:dyDescent="0.2">
      <c r="A46" s="30" t="s">
        <v>616</v>
      </c>
      <c r="B46" s="48" t="s">
        <v>231</v>
      </c>
      <c r="C46" s="48">
        <v>15</v>
      </c>
      <c r="D46" s="49" t="s">
        <v>238</v>
      </c>
      <c r="E46" s="48" t="s">
        <v>250</v>
      </c>
      <c r="F46" s="49" t="s">
        <v>255</v>
      </c>
      <c r="G46" s="27" t="str">
        <f>IF(Datos!I65=0,"",100*Datos!I70/Datos!$I$65)</f>
        <v/>
      </c>
      <c r="H46" s="48" t="s">
        <v>12</v>
      </c>
      <c r="I46" s="61">
        <f>IF(Datos!C65="","",Datos!C65)</f>
        <v>2010</v>
      </c>
      <c r="J46" s="61" t="str">
        <f>IF(Datos!D65="","",Datos!D65)</f>
        <v>Municipio</v>
      </c>
    </row>
    <row r="47" spans="1:10" x14ac:dyDescent="0.2">
      <c r="A47" s="30" t="s">
        <v>616</v>
      </c>
      <c r="B47" s="48" t="s">
        <v>231</v>
      </c>
      <c r="C47" s="48">
        <v>16</v>
      </c>
      <c r="D47" s="49" t="s">
        <v>257</v>
      </c>
      <c r="E47" s="48" t="s">
        <v>278</v>
      </c>
      <c r="F47" s="49" t="s">
        <v>257</v>
      </c>
      <c r="G47" s="27">
        <f>+Datos!I71</f>
        <v>0</v>
      </c>
      <c r="H47" s="48" t="s">
        <v>369</v>
      </c>
      <c r="I47" s="61">
        <f>IF(Datos!C71="","",Datos!C71)</f>
        <v>2010</v>
      </c>
      <c r="J47" s="61" t="str">
        <f>IF(Datos!D71="","",Datos!D71)</f>
        <v>Municipio</v>
      </c>
    </row>
    <row r="48" spans="1:10" x14ac:dyDescent="0.2">
      <c r="A48" s="30" t="s">
        <v>616</v>
      </c>
      <c r="B48" s="48" t="s">
        <v>298</v>
      </c>
      <c r="C48" s="48">
        <v>8</v>
      </c>
      <c r="D48" s="49" t="s">
        <v>372</v>
      </c>
      <c r="E48" s="48" t="s">
        <v>371</v>
      </c>
      <c r="F48" s="49" t="s">
        <v>372</v>
      </c>
      <c r="G48" s="27">
        <f>IF(Datos!I108=0,"",Datos!I108)</f>
        <v>121</v>
      </c>
      <c r="H48" s="58" t="s">
        <v>640</v>
      </c>
      <c r="I48" s="61">
        <f>IF(Datos!C108="","",Datos!C108)</f>
        <v>2010</v>
      </c>
      <c r="J48" s="61" t="str">
        <f>IF(Datos!D108="","",Datos!D108)</f>
        <v>Municipio</v>
      </c>
    </row>
    <row r="49" spans="1:10" x14ac:dyDescent="0.2">
      <c r="A49" s="30" t="s">
        <v>616</v>
      </c>
      <c r="B49" s="48" t="s">
        <v>298</v>
      </c>
      <c r="C49" s="48">
        <v>9</v>
      </c>
      <c r="D49" s="49" t="s">
        <v>375</v>
      </c>
      <c r="E49" s="48" t="s">
        <v>374</v>
      </c>
      <c r="F49" s="49" t="s">
        <v>375</v>
      </c>
      <c r="G49" s="27">
        <f>IF(Datos!Q110="",,IF(Datos!I113="","",100*Datos!Q110/Datos!I113))</f>
        <v>89.008499713922788</v>
      </c>
      <c r="H49" s="58" t="s">
        <v>640</v>
      </c>
      <c r="I49" s="61">
        <f>IF(Datos!C109="","",Datos!C109)</f>
        <v>2010</v>
      </c>
      <c r="J49" s="61" t="str">
        <f>IF(Datos!D109="","",Datos!D109)</f>
        <v>Municipio</v>
      </c>
    </row>
    <row r="50" spans="1:10" x14ac:dyDescent="0.2">
      <c r="A50" s="30" t="s">
        <v>616</v>
      </c>
      <c r="B50" s="48" t="s">
        <v>298</v>
      </c>
      <c r="C50" s="48">
        <v>10</v>
      </c>
      <c r="D50" s="49" t="s">
        <v>617</v>
      </c>
      <c r="E50" s="48" t="s">
        <v>388</v>
      </c>
      <c r="F50" s="49" t="s">
        <v>617</v>
      </c>
      <c r="G50" s="27">
        <f>IF(Datos!I115=0,"",100000*Datos!I114/Datos!I115)</f>
        <v>0</v>
      </c>
      <c r="H50" s="58" t="s">
        <v>641</v>
      </c>
      <c r="I50" s="61">
        <f>IF(Datos!C114="","",Datos!C114)</f>
        <v>2010</v>
      </c>
      <c r="J50" s="61" t="str">
        <f>IF(Datos!D114="","",Datos!D114)</f>
        <v>Municipio</v>
      </c>
    </row>
    <row r="51" spans="1:10" x14ac:dyDescent="0.2">
      <c r="A51" s="30" t="s">
        <v>616</v>
      </c>
      <c r="B51" s="48" t="s">
        <v>298</v>
      </c>
      <c r="C51" s="48">
        <v>11</v>
      </c>
      <c r="D51" s="49" t="s">
        <v>624</v>
      </c>
      <c r="E51" s="48" t="s">
        <v>406</v>
      </c>
      <c r="F51" s="49" t="s">
        <v>412</v>
      </c>
      <c r="G51" s="27">
        <f>Datos!I116</f>
        <v>0</v>
      </c>
      <c r="H51" s="48" t="s">
        <v>12</v>
      </c>
      <c r="I51" s="61">
        <f>IF(Datos!C116="","",Datos!C116)</f>
        <v>2010</v>
      </c>
      <c r="J51" s="61" t="str">
        <f>IF(Datos!D116="","",Datos!D116)</f>
        <v>Municipio</v>
      </c>
    </row>
    <row r="52" spans="1:10" ht="22.5" x14ac:dyDescent="0.2">
      <c r="A52" s="30" t="s">
        <v>616</v>
      </c>
      <c r="B52" s="48" t="s">
        <v>298</v>
      </c>
      <c r="C52" s="48">
        <v>11</v>
      </c>
      <c r="D52" s="49" t="s">
        <v>624</v>
      </c>
      <c r="E52" s="48" t="s">
        <v>407</v>
      </c>
      <c r="F52" s="49" t="s">
        <v>413</v>
      </c>
      <c r="G52" s="27">
        <f>Datos!I117</f>
        <v>0</v>
      </c>
      <c r="H52" s="48" t="s">
        <v>12</v>
      </c>
      <c r="I52" s="61">
        <f>IF(Datos!C116="","",Datos!C116)</f>
        <v>2010</v>
      </c>
      <c r="J52" s="61" t="str">
        <f>IF(Datos!D116="","",Datos!D116)</f>
        <v>Municipio</v>
      </c>
    </row>
    <row r="53" spans="1:10" x14ac:dyDescent="0.2">
      <c r="A53" s="30" t="s">
        <v>616</v>
      </c>
      <c r="B53" s="48" t="s">
        <v>298</v>
      </c>
      <c r="C53" s="48">
        <v>11</v>
      </c>
      <c r="D53" s="49" t="s">
        <v>624</v>
      </c>
      <c r="E53" s="48" t="s">
        <v>408</v>
      </c>
      <c r="F53" s="49" t="s">
        <v>400</v>
      </c>
      <c r="G53" s="27">
        <f>Datos!I118</f>
        <v>0</v>
      </c>
      <c r="H53" s="48" t="s">
        <v>12</v>
      </c>
      <c r="I53" s="61">
        <f>IF(Datos!C116="","",Datos!C116)</f>
        <v>2010</v>
      </c>
      <c r="J53" s="61" t="str">
        <f>IF(Datos!D116="","",Datos!D116)</f>
        <v>Municipio</v>
      </c>
    </row>
    <row r="54" spans="1:10" x14ac:dyDescent="0.2">
      <c r="A54" s="30" t="s">
        <v>616</v>
      </c>
      <c r="B54" s="48" t="s">
        <v>298</v>
      </c>
      <c r="C54" s="48">
        <v>11</v>
      </c>
      <c r="D54" s="49" t="s">
        <v>624</v>
      </c>
      <c r="E54" s="48" t="s">
        <v>409</v>
      </c>
      <c r="F54" s="49" t="s">
        <v>401</v>
      </c>
      <c r="G54" s="27">
        <f>Datos!I119</f>
        <v>0</v>
      </c>
      <c r="H54" s="48" t="s">
        <v>12</v>
      </c>
      <c r="I54" s="61">
        <f>IF(Datos!C116="","",Datos!C116)</f>
        <v>2010</v>
      </c>
      <c r="J54" s="61" t="str">
        <f>IF(Datos!D116="","",Datos!D116)</f>
        <v>Municipio</v>
      </c>
    </row>
    <row r="55" spans="1:10" x14ac:dyDescent="0.2">
      <c r="A55" s="30" t="s">
        <v>616</v>
      </c>
      <c r="B55" s="48" t="s">
        <v>298</v>
      </c>
      <c r="C55" s="48">
        <v>11</v>
      </c>
      <c r="D55" s="49" t="s">
        <v>624</v>
      </c>
      <c r="E55" s="48" t="s">
        <v>410</v>
      </c>
      <c r="F55" s="49" t="s">
        <v>402</v>
      </c>
      <c r="G55" s="27">
        <f>Datos!I120</f>
        <v>0</v>
      </c>
      <c r="H55" s="48" t="s">
        <v>12</v>
      </c>
      <c r="I55" s="61">
        <f>IF(Datos!C116="","",Datos!C116)</f>
        <v>2010</v>
      </c>
      <c r="J55" s="61" t="str">
        <f>IF(Datos!D116="","",Datos!D116)</f>
        <v>Municipio</v>
      </c>
    </row>
    <row r="56" spans="1:10" x14ac:dyDescent="0.2">
      <c r="A56" s="30" t="s">
        <v>616</v>
      </c>
      <c r="B56" s="48" t="s">
        <v>298</v>
      </c>
      <c r="C56" s="48">
        <v>11</v>
      </c>
      <c r="D56" s="49" t="s">
        <v>624</v>
      </c>
      <c r="E56" s="48" t="s">
        <v>411</v>
      </c>
      <c r="F56" s="49" t="s">
        <v>403</v>
      </c>
      <c r="G56" s="27">
        <f>Datos!I121</f>
        <v>0</v>
      </c>
      <c r="H56" s="48" t="s">
        <v>12</v>
      </c>
      <c r="I56" s="61">
        <f>IF(Datos!C116="","",Datos!C116)</f>
        <v>2010</v>
      </c>
      <c r="J56" s="61" t="str">
        <f>IF(Datos!D116="","",Datos!D116)</f>
        <v>Municipio</v>
      </c>
    </row>
    <row r="57" spans="1:10" x14ac:dyDescent="0.2">
      <c r="A57" s="30" t="s">
        <v>577</v>
      </c>
      <c r="B57" s="48" t="s">
        <v>231</v>
      </c>
      <c r="C57" s="48">
        <v>1</v>
      </c>
      <c r="D57" s="53" t="s">
        <v>0</v>
      </c>
      <c r="E57" s="29" t="s">
        <v>7</v>
      </c>
      <c r="F57" s="53" t="s">
        <v>0</v>
      </c>
      <c r="G57" s="27">
        <f>IF(Datos!I11=0,"",100*(Datos!I12+Datos!I13)/(Datos!I11-Datos!I14))</f>
        <v>89.404594467885602</v>
      </c>
      <c r="H57" s="48" t="s">
        <v>12</v>
      </c>
      <c r="I57" s="61">
        <f>IF(Datos!C11="","",Datos!C11)</f>
        <v>2010</v>
      </c>
      <c r="J57" s="61" t="str">
        <f>IF(Datos!D11="","",Datos!D11)</f>
        <v>Municipio</v>
      </c>
    </row>
    <row r="58" spans="1:10" x14ac:dyDescent="0.2">
      <c r="A58" s="30" t="s">
        <v>577</v>
      </c>
      <c r="B58" s="48" t="s">
        <v>231</v>
      </c>
      <c r="C58" s="48">
        <v>2</v>
      </c>
      <c r="D58" s="49" t="s">
        <v>102</v>
      </c>
      <c r="E58" s="29" t="s">
        <v>52</v>
      </c>
      <c r="F58" s="49" t="s">
        <v>102</v>
      </c>
      <c r="G58" s="27">
        <f>+Datos!J21+Datos!L21+Datos!N21+Datos!P21+Datos!R21+Datos!T21+Datos!V21+Datos!X21+Datos!Z21</f>
        <v>12.077993954617055</v>
      </c>
      <c r="H58" s="48" t="s">
        <v>12</v>
      </c>
      <c r="I58" s="61">
        <f>IF(Datos!C15="","",Datos!C15)</f>
        <v>2010</v>
      </c>
      <c r="J58" s="61" t="str">
        <f>IF(Datos!D15="","",Datos!D15)</f>
        <v>Municipio</v>
      </c>
    </row>
    <row r="59" spans="1:10" x14ac:dyDescent="0.2">
      <c r="A59" s="30" t="s">
        <v>577</v>
      </c>
      <c r="B59" s="48" t="s">
        <v>231</v>
      </c>
      <c r="C59" s="48">
        <v>4</v>
      </c>
      <c r="D59" s="49" t="s">
        <v>103</v>
      </c>
      <c r="E59" s="29" t="s">
        <v>53</v>
      </c>
      <c r="F59" s="49" t="s">
        <v>103</v>
      </c>
      <c r="G59" s="27">
        <f>IF(Datos!I26=0,"",100*(1-Datos!I25/(Datos!I26-Datos!I27)))</f>
        <v>96.667660970724839</v>
      </c>
      <c r="H59" s="48" t="s">
        <v>12</v>
      </c>
      <c r="I59" s="61">
        <f>IF(Datos!C25="","",Datos!C25)</f>
        <v>2010</v>
      </c>
      <c r="J59" s="61" t="str">
        <f>IF(Datos!D25="","",Datos!D25)</f>
        <v>Municipio</v>
      </c>
    </row>
    <row r="60" spans="1:10" ht="22.5" x14ac:dyDescent="0.2">
      <c r="A60" s="30" t="s">
        <v>577</v>
      </c>
      <c r="B60" s="48" t="s">
        <v>231</v>
      </c>
      <c r="C60" s="48">
        <v>5</v>
      </c>
      <c r="D60" s="49" t="s">
        <v>104</v>
      </c>
      <c r="E60" s="29" t="s">
        <v>54</v>
      </c>
      <c r="F60" s="49" t="s">
        <v>104</v>
      </c>
      <c r="G60" s="27">
        <f>IF(Datos!I32=0,"",100*SUM(Datos!I28:I31)/(Datos!I32-Datos!I33))</f>
        <v>94.025075659316911</v>
      </c>
      <c r="H60" s="48" t="s">
        <v>12</v>
      </c>
      <c r="I60" s="61">
        <f>IF(Datos!C28="","",Datos!C28)</f>
        <v>2010</v>
      </c>
      <c r="J60" s="61" t="str">
        <f>IF(Datos!D28="","",Datos!D28)</f>
        <v>Municipio</v>
      </c>
    </row>
    <row r="61" spans="1:10" x14ac:dyDescent="0.2">
      <c r="A61" s="30" t="s">
        <v>577</v>
      </c>
      <c r="B61" s="48" t="s">
        <v>231</v>
      </c>
      <c r="C61" s="48">
        <v>6</v>
      </c>
      <c r="D61" s="49" t="s">
        <v>606</v>
      </c>
      <c r="E61" s="29" t="s">
        <v>55</v>
      </c>
      <c r="F61" s="49" t="s">
        <v>606</v>
      </c>
      <c r="G61" s="27">
        <f>IF(Datos!I34="","",100*Datos!I35/(Datos!I34-Datos!I36))</f>
        <v>85.770562770562776</v>
      </c>
      <c r="H61" s="48" t="s">
        <v>12</v>
      </c>
      <c r="I61" s="61">
        <f>IF(Datos!C34="","",Datos!C34)</f>
        <v>2010</v>
      </c>
      <c r="J61" s="61" t="str">
        <f>IF(Datos!D34="","",Datos!D34)</f>
        <v>Municipio</v>
      </c>
    </row>
    <row r="62" spans="1:10" x14ac:dyDescent="0.2">
      <c r="A62" s="30" t="s">
        <v>577</v>
      </c>
      <c r="B62" s="48" t="s">
        <v>298</v>
      </c>
      <c r="C62" s="48">
        <v>1</v>
      </c>
      <c r="D62" s="54" t="s">
        <v>626</v>
      </c>
      <c r="E62" s="48" t="s">
        <v>296</v>
      </c>
      <c r="F62" s="49" t="s">
        <v>613</v>
      </c>
      <c r="G62" s="27" t="str">
        <f>IF(Datos!I83=0,"",Datos!I85/(Datos!I83*12))</f>
        <v/>
      </c>
      <c r="H62" s="48" t="s">
        <v>332</v>
      </c>
      <c r="I62" s="61">
        <f>IF(Datos!C83="","",Datos!C83)</f>
        <v>2010</v>
      </c>
      <c r="J62" s="61" t="str">
        <f>IF(Datos!D83="","",Datos!D83)</f>
        <v>Municipio</v>
      </c>
    </row>
    <row r="63" spans="1:10" x14ac:dyDescent="0.2">
      <c r="A63" s="30" t="s">
        <v>577</v>
      </c>
      <c r="B63" s="48" t="s">
        <v>298</v>
      </c>
      <c r="C63" s="48">
        <v>1</v>
      </c>
      <c r="D63" s="54" t="s">
        <v>625</v>
      </c>
      <c r="E63" s="48" t="s">
        <v>297</v>
      </c>
      <c r="F63" s="49" t="s">
        <v>614</v>
      </c>
      <c r="G63" s="27" t="str">
        <f>IF(Datos!I83=0,"",Datos!I84/Datos!I83)</f>
        <v/>
      </c>
      <c r="H63" s="48" t="s">
        <v>332</v>
      </c>
      <c r="I63" s="61">
        <f>IF(Datos!C83="","",Datos!C83)</f>
        <v>2010</v>
      </c>
      <c r="J63" s="61" t="str">
        <f>IF(Datos!D83="","",Datos!D83)</f>
        <v>Municipio</v>
      </c>
    </row>
    <row r="64" spans="1:10" x14ac:dyDescent="0.2">
      <c r="A64" s="30" t="s">
        <v>577</v>
      </c>
      <c r="B64" s="48" t="s">
        <v>298</v>
      </c>
      <c r="C64" s="48">
        <v>2</v>
      </c>
      <c r="D64" s="49" t="s">
        <v>308</v>
      </c>
      <c r="E64" s="48" t="s">
        <v>307</v>
      </c>
      <c r="F64" s="49" t="s">
        <v>308</v>
      </c>
      <c r="G64" s="38">
        <f>IF(Datos!I88=0,"",100*(Datos!I88-Datos!I90)/Datos!I88)</f>
        <v>100</v>
      </c>
      <c r="H64" s="48" t="s">
        <v>12</v>
      </c>
      <c r="I64" s="61">
        <f>IF(Datos!C86="","",Datos!C86)</f>
        <v>2010</v>
      </c>
      <c r="J64" s="61" t="str">
        <f>IF(Datos!D86="","",Datos!D86)</f>
        <v>Municipio</v>
      </c>
    </row>
    <row r="65" spans="1:10" x14ac:dyDescent="0.2">
      <c r="A65" s="30" t="s">
        <v>577</v>
      </c>
      <c r="B65" s="48" t="s">
        <v>298</v>
      </c>
      <c r="C65" s="48">
        <v>4</v>
      </c>
      <c r="D65" s="49" t="s">
        <v>622</v>
      </c>
      <c r="E65" s="48" t="s">
        <v>323</v>
      </c>
      <c r="F65" s="49" t="s">
        <v>615</v>
      </c>
      <c r="G65" s="38" t="str">
        <f>IF(Datos!I95=0,"",IF(Datos!I93=0,"",Datos!I94/(Datos!I95*Datos!I93)))</f>
        <v/>
      </c>
      <c r="H65" s="58" t="s">
        <v>642</v>
      </c>
      <c r="I65" s="61">
        <f>IF(Datos!C93="","",Datos!C93)</f>
        <v>2010</v>
      </c>
      <c r="J65" s="61"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178</v>
      </c>
      <c r="C4" s="188"/>
      <c r="D4" s="188"/>
      <c r="E4" s="189"/>
    </row>
    <row r="5" spans="2:5" ht="15.75" x14ac:dyDescent="0.2">
      <c r="B5" s="190" t="s">
        <v>180</v>
      </c>
      <c r="C5" s="191"/>
      <c r="D5" s="191"/>
      <c r="E5" s="192"/>
    </row>
    <row r="6" spans="2:5" ht="15.75" x14ac:dyDescent="0.2">
      <c r="B6" s="190" t="s">
        <v>179</v>
      </c>
      <c r="C6" s="193"/>
      <c r="D6" s="193"/>
      <c r="E6" s="194"/>
    </row>
    <row r="7" spans="2:5" ht="15.75" x14ac:dyDescent="0.2">
      <c r="B7" s="185" t="s">
        <v>645</v>
      </c>
      <c r="C7" s="186"/>
      <c r="D7" s="186"/>
      <c r="E7" s="64"/>
    </row>
    <row r="8" spans="2:5" x14ac:dyDescent="0.2">
      <c r="B8" s="182">
        <v>1</v>
      </c>
      <c r="C8" s="183" t="s">
        <v>181</v>
      </c>
      <c r="D8" s="184"/>
      <c r="E8" s="184"/>
    </row>
    <row r="9" spans="2:5" x14ac:dyDescent="0.2">
      <c r="B9" s="181"/>
      <c r="C9" s="47"/>
      <c r="D9" s="126" t="s">
        <v>182</v>
      </c>
      <c r="E9" s="126"/>
    </row>
    <row r="10" spans="2:5" x14ac:dyDescent="0.2">
      <c r="B10" s="181"/>
      <c r="C10" s="47"/>
      <c r="D10" s="126" t="s">
        <v>183</v>
      </c>
      <c r="E10" s="126"/>
    </row>
    <row r="11" spans="2:5" x14ac:dyDescent="0.2">
      <c r="B11" s="181"/>
      <c r="C11" s="47"/>
      <c r="D11" s="126" t="s">
        <v>184</v>
      </c>
      <c r="E11" s="126"/>
    </row>
    <row r="12" spans="2:5" x14ac:dyDescent="0.2">
      <c r="B12" s="181"/>
      <c r="C12" s="47"/>
      <c r="D12" s="126" t="s">
        <v>185</v>
      </c>
      <c r="E12" s="126"/>
    </row>
    <row r="13" spans="2:5" x14ac:dyDescent="0.2">
      <c r="B13" s="181"/>
      <c r="C13" s="47"/>
      <c r="D13" s="126" t="s">
        <v>186</v>
      </c>
      <c r="E13" s="126"/>
    </row>
    <row r="14" spans="2:5" x14ac:dyDescent="0.2">
      <c r="B14" s="180">
        <v>2</v>
      </c>
      <c r="C14" s="178" t="s">
        <v>187</v>
      </c>
      <c r="D14" s="179"/>
      <c r="E14" s="179"/>
    </row>
    <row r="15" spans="2:5" x14ac:dyDescent="0.2">
      <c r="B15" s="181"/>
      <c r="C15" s="62"/>
      <c r="D15" s="126" t="s">
        <v>188</v>
      </c>
      <c r="E15" s="126"/>
    </row>
    <row r="16" spans="2:5" x14ac:dyDescent="0.2">
      <c r="B16" s="181"/>
      <c r="C16" s="62"/>
      <c r="D16" s="126" t="s">
        <v>189</v>
      </c>
      <c r="E16" s="126"/>
    </row>
    <row r="17" spans="2:5" x14ac:dyDescent="0.2">
      <c r="B17" s="181"/>
      <c r="C17" s="62"/>
      <c r="D17" s="126" t="s">
        <v>190</v>
      </c>
      <c r="E17" s="126"/>
    </row>
    <row r="18" spans="2:5" x14ac:dyDescent="0.2">
      <c r="B18" s="181"/>
      <c r="C18" s="62"/>
      <c r="D18" s="126" t="s">
        <v>191</v>
      </c>
      <c r="E18" s="126"/>
    </row>
    <row r="19" spans="2:5" x14ac:dyDescent="0.2">
      <c r="B19" s="181"/>
      <c r="C19" s="62"/>
      <c r="D19" s="126" t="s">
        <v>192</v>
      </c>
      <c r="E19" s="126"/>
    </row>
    <row r="20" spans="2:5" x14ac:dyDescent="0.2">
      <c r="B20" s="180">
        <v>3</v>
      </c>
      <c r="C20" s="178" t="s">
        <v>193</v>
      </c>
      <c r="D20" s="179"/>
      <c r="E20" s="179"/>
    </row>
    <row r="21" spans="2:5" x14ac:dyDescent="0.2">
      <c r="B21" s="181"/>
      <c r="C21" s="62"/>
      <c r="D21" s="126" t="s">
        <v>194</v>
      </c>
      <c r="E21" s="126"/>
    </row>
    <row r="22" spans="2:5" x14ac:dyDescent="0.2">
      <c r="B22" s="181"/>
      <c r="C22" s="62"/>
      <c r="D22" s="126" t="s">
        <v>195</v>
      </c>
      <c r="E22" s="126"/>
    </row>
    <row r="23" spans="2:5" x14ac:dyDescent="0.2">
      <c r="B23" s="181"/>
      <c r="C23" s="62"/>
      <c r="D23" s="126" t="s">
        <v>196</v>
      </c>
      <c r="E23" s="126"/>
    </row>
    <row r="24" spans="2:5" x14ac:dyDescent="0.2">
      <c r="B24" s="181"/>
      <c r="C24" s="62"/>
      <c r="D24" s="126" t="s">
        <v>26</v>
      </c>
      <c r="E24" s="126"/>
    </row>
    <row r="25" spans="2:5" x14ac:dyDescent="0.2">
      <c r="B25" s="180">
        <v>4</v>
      </c>
      <c r="C25" s="178" t="s">
        <v>197</v>
      </c>
      <c r="D25" s="179"/>
      <c r="E25" s="179"/>
    </row>
    <row r="26" spans="2:5" x14ac:dyDescent="0.2">
      <c r="B26" s="181"/>
      <c r="C26" s="62"/>
      <c r="D26" s="126" t="s">
        <v>198</v>
      </c>
      <c r="E26" s="126"/>
    </row>
    <row r="27" spans="2:5" x14ac:dyDescent="0.2">
      <c r="B27" s="181"/>
      <c r="C27" s="62"/>
      <c r="D27" s="126" t="s">
        <v>199</v>
      </c>
      <c r="E27" s="126"/>
    </row>
    <row r="28" spans="2:5" x14ac:dyDescent="0.2">
      <c r="B28" s="181"/>
      <c r="C28" s="62"/>
      <c r="D28" s="126" t="s">
        <v>200</v>
      </c>
      <c r="E28" s="126"/>
    </row>
    <row r="29" spans="2:5" x14ac:dyDescent="0.2">
      <c r="B29" s="181"/>
      <c r="C29" s="62"/>
      <c r="D29" s="126" t="s">
        <v>201</v>
      </c>
      <c r="E29" s="126"/>
    </row>
    <row r="30" spans="2:5" x14ac:dyDescent="0.2">
      <c r="B30" s="181"/>
      <c r="C30" s="62"/>
      <c r="D30" s="126" t="s">
        <v>202</v>
      </c>
      <c r="E30" s="126"/>
    </row>
    <row r="31" spans="2:5" x14ac:dyDescent="0.2">
      <c r="B31" s="181"/>
      <c r="C31" s="62"/>
      <c r="D31" s="126" t="s">
        <v>203</v>
      </c>
      <c r="E31" s="126"/>
    </row>
    <row r="32" spans="2:5" x14ac:dyDescent="0.2">
      <c r="B32" s="181"/>
      <c r="C32" s="62"/>
      <c r="D32" s="126" t="s">
        <v>204</v>
      </c>
      <c r="E32" s="126"/>
    </row>
    <row r="33" spans="2:5" x14ac:dyDescent="0.2">
      <c r="B33" s="180">
        <v>5</v>
      </c>
      <c r="C33" s="178" t="s">
        <v>205</v>
      </c>
      <c r="D33" s="179"/>
      <c r="E33" s="179"/>
    </row>
    <row r="34" spans="2:5" x14ac:dyDescent="0.2">
      <c r="B34" s="181"/>
      <c r="C34" s="62"/>
      <c r="D34" s="126" t="s">
        <v>198</v>
      </c>
      <c r="E34" s="126"/>
    </row>
    <row r="35" spans="2:5" x14ac:dyDescent="0.2">
      <c r="B35" s="181"/>
      <c r="C35" s="62"/>
      <c r="D35" s="126" t="s">
        <v>199</v>
      </c>
      <c r="E35" s="126"/>
    </row>
    <row r="36" spans="2:5" x14ac:dyDescent="0.2">
      <c r="B36" s="181"/>
      <c r="C36" s="62"/>
      <c r="D36" s="126" t="s">
        <v>200</v>
      </c>
      <c r="E36" s="126"/>
    </row>
    <row r="37" spans="2:5" x14ac:dyDescent="0.2">
      <c r="B37" s="181"/>
      <c r="C37" s="62"/>
      <c r="D37" s="126" t="s">
        <v>201</v>
      </c>
      <c r="E37" s="126"/>
    </row>
    <row r="38" spans="2:5" x14ac:dyDescent="0.2">
      <c r="B38" s="181"/>
      <c r="C38" s="62"/>
      <c r="D38" s="126" t="s">
        <v>202</v>
      </c>
      <c r="E38" s="126"/>
    </row>
    <row r="39" spans="2:5" x14ac:dyDescent="0.2">
      <c r="B39" s="181"/>
      <c r="C39" s="62"/>
      <c r="D39" s="126" t="s">
        <v>203</v>
      </c>
      <c r="E39" s="126"/>
    </row>
    <row r="40" spans="2:5" x14ac:dyDescent="0.2">
      <c r="B40" s="181"/>
      <c r="C40" s="62"/>
      <c r="D40" s="126" t="s">
        <v>204</v>
      </c>
      <c r="E40" s="126"/>
    </row>
    <row r="41" spans="2:5" x14ac:dyDescent="0.2">
      <c r="B41" s="180">
        <v>6</v>
      </c>
      <c r="C41" s="178" t="s">
        <v>206</v>
      </c>
      <c r="D41" s="179"/>
      <c r="E41" s="179"/>
    </row>
    <row r="42" spans="2:5" x14ac:dyDescent="0.2">
      <c r="B42" s="181"/>
      <c r="C42" s="62"/>
      <c r="D42" s="126" t="s">
        <v>207</v>
      </c>
      <c r="E42" s="126"/>
    </row>
    <row r="43" spans="2:5" x14ac:dyDescent="0.2">
      <c r="B43" s="181"/>
      <c r="C43" s="62"/>
      <c r="D43" s="126" t="s">
        <v>208</v>
      </c>
      <c r="E43" s="126"/>
    </row>
    <row r="44" spans="2:5" x14ac:dyDescent="0.2">
      <c r="B44" s="181"/>
      <c r="C44" s="62"/>
      <c r="D44" s="126" t="s">
        <v>209</v>
      </c>
      <c r="E44" s="126"/>
    </row>
    <row r="45" spans="2:5" x14ac:dyDescent="0.2">
      <c r="B45" s="181"/>
      <c r="C45" s="62"/>
      <c r="D45" s="126" t="s">
        <v>210</v>
      </c>
      <c r="E45" s="126"/>
    </row>
    <row r="46" spans="2:5" x14ac:dyDescent="0.2">
      <c r="B46" s="181"/>
      <c r="C46" s="62"/>
      <c r="D46" s="126" t="s">
        <v>211</v>
      </c>
      <c r="E46" s="126"/>
    </row>
    <row r="47" spans="2:5" ht="23.25" customHeight="1" x14ac:dyDescent="0.2">
      <c r="B47" s="180">
        <v>7</v>
      </c>
      <c r="C47" s="178" t="s">
        <v>212</v>
      </c>
      <c r="D47" s="179"/>
      <c r="E47" s="179"/>
    </row>
    <row r="48" spans="2:5" x14ac:dyDescent="0.2">
      <c r="B48" s="181"/>
      <c r="C48" s="62"/>
      <c r="D48" s="126" t="s">
        <v>213</v>
      </c>
      <c r="E48" s="126"/>
    </row>
    <row r="49" spans="2:5" x14ac:dyDescent="0.2">
      <c r="B49" s="181"/>
      <c r="C49" s="62"/>
      <c r="D49" s="126" t="s">
        <v>214</v>
      </c>
      <c r="E49" s="126"/>
    </row>
    <row r="50" spans="2:5" x14ac:dyDescent="0.2">
      <c r="B50" s="181"/>
      <c r="C50" s="62"/>
      <c r="D50" s="126" t="s">
        <v>215</v>
      </c>
      <c r="E50" s="126"/>
    </row>
    <row r="51" spans="2:5" x14ac:dyDescent="0.2">
      <c r="B51" s="181"/>
      <c r="C51" s="62"/>
      <c r="D51" s="126" t="s">
        <v>216</v>
      </c>
      <c r="E51" s="126"/>
    </row>
    <row r="52" spans="2:5" ht="22.5" customHeight="1" x14ac:dyDescent="0.2">
      <c r="B52" s="181"/>
      <c r="C52" s="62"/>
      <c r="D52" s="126" t="s">
        <v>217</v>
      </c>
      <c r="E52" s="126"/>
    </row>
    <row r="53" spans="2:5" x14ac:dyDescent="0.2">
      <c r="B53" s="180">
        <v>8</v>
      </c>
      <c r="C53" s="178" t="s">
        <v>218</v>
      </c>
      <c r="D53" s="179"/>
      <c r="E53" s="179"/>
    </row>
    <row r="54" spans="2:5" x14ac:dyDescent="0.2">
      <c r="B54" s="181"/>
      <c r="C54" s="62"/>
      <c r="D54" s="126" t="s">
        <v>219</v>
      </c>
      <c r="E54" s="126"/>
    </row>
    <row r="55" spans="2:5" x14ac:dyDescent="0.2">
      <c r="B55" s="181"/>
      <c r="C55" s="62"/>
      <c r="D55" s="126" t="s">
        <v>220</v>
      </c>
      <c r="E55" s="126"/>
    </row>
    <row r="56" spans="2:5" x14ac:dyDescent="0.2">
      <c r="B56" s="181"/>
      <c r="C56" s="62"/>
      <c r="D56" s="126" t="s">
        <v>221</v>
      </c>
      <c r="E56" s="126"/>
    </row>
    <row r="57" spans="2:5" x14ac:dyDescent="0.2">
      <c r="B57" s="181"/>
      <c r="C57" s="62"/>
      <c r="D57" s="126" t="s">
        <v>222</v>
      </c>
      <c r="E57" s="126"/>
    </row>
  </sheetData>
  <mergeCells count="65">
    <mergeCell ref="B7:D7"/>
    <mergeCell ref="B1:E1"/>
    <mergeCell ref="B2:E2"/>
    <mergeCell ref="B3:E3"/>
    <mergeCell ref="B4:E4"/>
    <mergeCell ref="B5:E5"/>
    <mergeCell ref="B6:E6"/>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D32:E32"/>
    <mergeCell ref="C33:E33"/>
    <mergeCell ref="D34:E34"/>
    <mergeCell ref="D35:E35"/>
    <mergeCell ref="D36:E36"/>
    <mergeCell ref="D37:E37"/>
    <mergeCell ref="D38:E38"/>
    <mergeCell ref="D39:E39"/>
    <mergeCell ref="D40:E40"/>
    <mergeCell ref="C41:E41"/>
    <mergeCell ref="D42:E42"/>
    <mergeCell ref="D43:E43"/>
    <mergeCell ref="D44:E44"/>
    <mergeCell ref="D45:E45"/>
    <mergeCell ref="D46:E46"/>
    <mergeCell ref="C47:E47"/>
    <mergeCell ref="D48:E48"/>
    <mergeCell ref="D54:E54"/>
    <mergeCell ref="D55:E55"/>
    <mergeCell ref="D56:E56"/>
    <mergeCell ref="D57:E57"/>
    <mergeCell ref="D49:E49"/>
    <mergeCell ref="D50:E50"/>
    <mergeCell ref="D51:E51"/>
    <mergeCell ref="D52:E52"/>
    <mergeCell ref="C53:E5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431</v>
      </c>
      <c r="C4" s="188"/>
      <c r="D4" s="188"/>
      <c r="E4" s="189"/>
    </row>
    <row r="5" spans="2:5" ht="34.5" customHeight="1" x14ac:dyDescent="0.2">
      <c r="B5" s="195" t="s">
        <v>432</v>
      </c>
      <c r="C5" s="196"/>
      <c r="D5" s="196"/>
      <c r="E5" s="197"/>
    </row>
    <row r="6" spans="2:5" ht="15.75" x14ac:dyDescent="0.2">
      <c r="B6" s="190" t="s">
        <v>647</v>
      </c>
      <c r="C6" s="191"/>
      <c r="D6" s="191"/>
      <c r="E6" s="192"/>
    </row>
    <row r="7" spans="2:5" ht="15.75" x14ac:dyDescent="0.2">
      <c r="B7" s="185" t="s">
        <v>645</v>
      </c>
      <c r="C7" s="186"/>
      <c r="D7" s="186"/>
      <c r="E7" s="64"/>
    </row>
    <row r="8" spans="2:5" x14ac:dyDescent="0.2">
      <c r="B8" s="182">
        <v>1</v>
      </c>
      <c r="C8" s="183" t="s">
        <v>461</v>
      </c>
      <c r="D8" s="184"/>
      <c r="E8" s="184"/>
    </row>
    <row r="9" spans="2:5" x14ac:dyDescent="0.2">
      <c r="B9" s="181"/>
      <c r="C9" s="62"/>
      <c r="D9" s="126" t="s">
        <v>25</v>
      </c>
      <c r="E9" s="126"/>
    </row>
    <row r="10" spans="2:5" x14ac:dyDescent="0.2">
      <c r="B10" s="181"/>
      <c r="C10" s="62"/>
      <c r="D10" s="126" t="s">
        <v>26</v>
      </c>
      <c r="E10" s="126"/>
    </row>
    <row r="11" spans="2:5" x14ac:dyDescent="0.2">
      <c r="B11" s="180" t="s">
        <v>433</v>
      </c>
      <c r="C11" s="178" t="s">
        <v>434</v>
      </c>
      <c r="D11" s="179"/>
      <c r="E11" s="179"/>
    </row>
    <row r="12" spans="2:5" x14ac:dyDescent="0.2">
      <c r="B12" s="181"/>
      <c r="C12" s="62"/>
      <c r="D12" s="126" t="s">
        <v>25</v>
      </c>
      <c r="E12" s="126"/>
    </row>
    <row r="13" spans="2:5" x14ac:dyDescent="0.2">
      <c r="B13" s="181"/>
      <c r="C13" s="62"/>
      <c r="D13" s="126" t="s">
        <v>26</v>
      </c>
      <c r="E13" s="126"/>
    </row>
    <row r="14" spans="2:5" x14ac:dyDescent="0.2">
      <c r="B14" s="180" t="s">
        <v>435</v>
      </c>
      <c r="C14" s="178" t="s">
        <v>436</v>
      </c>
      <c r="D14" s="179"/>
      <c r="E14" s="179"/>
    </row>
    <row r="15" spans="2:5" x14ac:dyDescent="0.2">
      <c r="B15" s="181"/>
      <c r="C15" s="62"/>
      <c r="D15" s="126" t="s">
        <v>25</v>
      </c>
      <c r="E15" s="126"/>
    </row>
    <row r="16" spans="2:5" x14ac:dyDescent="0.2">
      <c r="B16" s="181"/>
      <c r="C16" s="62"/>
      <c r="D16" s="126" t="s">
        <v>26</v>
      </c>
      <c r="E16" s="126"/>
    </row>
    <row r="17" spans="2:5" x14ac:dyDescent="0.2">
      <c r="B17" s="180" t="s">
        <v>437</v>
      </c>
      <c r="C17" s="178" t="s">
        <v>438</v>
      </c>
      <c r="D17" s="179"/>
      <c r="E17" s="179"/>
    </row>
    <row r="18" spans="2:5" x14ac:dyDescent="0.2">
      <c r="B18" s="181"/>
      <c r="C18" s="62"/>
      <c r="D18" s="126" t="s">
        <v>25</v>
      </c>
      <c r="E18" s="126"/>
    </row>
    <row r="19" spans="2:5" x14ac:dyDescent="0.2">
      <c r="B19" s="181"/>
      <c r="C19" s="62"/>
      <c r="D19" s="126" t="s">
        <v>26</v>
      </c>
      <c r="E19" s="126"/>
    </row>
    <row r="20" spans="2:5" x14ac:dyDescent="0.2">
      <c r="B20" s="180" t="s">
        <v>439</v>
      </c>
      <c r="C20" s="178" t="s">
        <v>440</v>
      </c>
      <c r="D20" s="179"/>
      <c r="E20" s="179"/>
    </row>
    <row r="21" spans="2:5" x14ac:dyDescent="0.2">
      <c r="B21" s="181"/>
      <c r="C21" s="158"/>
      <c r="D21" s="158"/>
      <c r="E21" s="158"/>
    </row>
    <row r="22" spans="2:5" x14ac:dyDescent="0.2">
      <c r="B22" s="181"/>
      <c r="C22" s="158"/>
      <c r="D22" s="158"/>
      <c r="E22" s="158"/>
    </row>
    <row r="23" spans="2:5" x14ac:dyDescent="0.2">
      <c r="B23" s="181"/>
      <c r="C23" s="158"/>
      <c r="D23" s="158"/>
      <c r="E23" s="158"/>
    </row>
    <row r="24" spans="2:5" x14ac:dyDescent="0.2">
      <c r="B24" s="181"/>
      <c r="C24" s="158"/>
      <c r="D24" s="158"/>
      <c r="E24" s="158"/>
    </row>
    <row r="25" spans="2:5" x14ac:dyDescent="0.2">
      <c r="B25" s="181"/>
      <c r="C25" s="158"/>
      <c r="D25" s="158"/>
      <c r="E25" s="158"/>
    </row>
    <row r="26" spans="2:5" x14ac:dyDescent="0.2">
      <c r="B26" s="181"/>
      <c r="C26" s="158"/>
      <c r="D26" s="158"/>
      <c r="E26" s="158"/>
    </row>
    <row r="27" spans="2:5" x14ac:dyDescent="0.2">
      <c r="B27" s="181"/>
      <c r="C27" s="158"/>
      <c r="D27" s="158"/>
      <c r="E27" s="158"/>
    </row>
    <row r="28" spans="2:5" x14ac:dyDescent="0.2">
      <c r="B28" s="180">
        <v>3</v>
      </c>
      <c r="C28" s="178" t="s">
        <v>441</v>
      </c>
      <c r="D28" s="179"/>
      <c r="E28" s="179"/>
    </row>
    <row r="29" spans="2:5" x14ac:dyDescent="0.2">
      <c r="B29" s="181"/>
      <c r="C29" s="62"/>
      <c r="D29" s="126" t="s">
        <v>25</v>
      </c>
      <c r="E29" s="126"/>
    </row>
    <row r="30" spans="2:5" x14ac:dyDescent="0.2">
      <c r="B30" s="181"/>
      <c r="C30" s="62"/>
      <c r="D30" s="126" t="s">
        <v>26</v>
      </c>
      <c r="E30" s="126"/>
    </row>
    <row r="31" spans="2:5" x14ac:dyDescent="0.2">
      <c r="B31" s="180">
        <v>4</v>
      </c>
      <c r="C31" s="178" t="s">
        <v>442</v>
      </c>
      <c r="D31" s="179"/>
      <c r="E31" s="179"/>
    </row>
    <row r="32" spans="2:5" x14ac:dyDescent="0.2">
      <c r="B32" s="181"/>
      <c r="C32" s="62"/>
      <c r="D32" s="126" t="s">
        <v>443</v>
      </c>
      <c r="E32" s="126"/>
    </row>
    <row r="33" spans="2:5" x14ac:dyDescent="0.2">
      <c r="B33" s="181"/>
      <c r="C33" s="62"/>
      <c r="D33" s="126" t="s">
        <v>444</v>
      </c>
      <c r="E33" s="126"/>
    </row>
    <row r="34" spans="2:5" x14ac:dyDescent="0.2">
      <c r="B34" s="181"/>
      <c r="C34" s="62"/>
      <c r="D34" s="126" t="s">
        <v>445</v>
      </c>
      <c r="E34" s="126"/>
    </row>
    <row r="35" spans="2:5" x14ac:dyDescent="0.2">
      <c r="B35" s="181"/>
      <c r="C35" s="62"/>
      <c r="D35" s="126" t="s">
        <v>26</v>
      </c>
      <c r="E35" s="126"/>
    </row>
    <row r="36" spans="2:5" x14ac:dyDescent="0.2">
      <c r="B36" s="180" t="s">
        <v>446</v>
      </c>
      <c r="C36" s="178" t="s">
        <v>447</v>
      </c>
      <c r="D36" s="179"/>
      <c r="E36" s="179"/>
    </row>
    <row r="37" spans="2:5" x14ac:dyDescent="0.2">
      <c r="B37" s="181"/>
      <c r="C37" s="62"/>
      <c r="D37" s="126" t="s">
        <v>448</v>
      </c>
      <c r="E37" s="126"/>
    </row>
    <row r="38" spans="2:5" x14ac:dyDescent="0.2">
      <c r="B38" s="181"/>
      <c r="C38" s="62"/>
      <c r="D38" s="126" t="s">
        <v>449</v>
      </c>
      <c r="E38" s="126"/>
    </row>
    <row r="39" spans="2:5" x14ac:dyDescent="0.2">
      <c r="B39" s="181"/>
      <c r="C39" s="62"/>
      <c r="D39" s="126" t="s">
        <v>450</v>
      </c>
      <c r="E39" s="126"/>
    </row>
    <row r="40" spans="2:5" x14ac:dyDescent="0.2">
      <c r="B40" s="180" t="s">
        <v>451</v>
      </c>
      <c r="C40" s="178" t="s">
        <v>452</v>
      </c>
      <c r="D40" s="179"/>
      <c r="E40" s="179"/>
    </row>
    <row r="41" spans="2:5" x14ac:dyDescent="0.2">
      <c r="B41" s="181"/>
      <c r="C41" s="62"/>
      <c r="D41" s="126" t="s">
        <v>448</v>
      </c>
      <c r="E41" s="126"/>
    </row>
    <row r="42" spans="2:5" x14ac:dyDescent="0.2">
      <c r="B42" s="181"/>
      <c r="C42" s="62"/>
      <c r="D42" s="126" t="s">
        <v>449</v>
      </c>
      <c r="E42" s="126"/>
    </row>
    <row r="43" spans="2:5" x14ac:dyDescent="0.2">
      <c r="B43" s="181"/>
      <c r="C43" s="62"/>
      <c r="D43" s="126" t="s">
        <v>450</v>
      </c>
      <c r="E43" s="126"/>
    </row>
    <row r="44" spans="2:5" x14ac:dyDescent="0.2">
      <c r="B44" s="180" t="s">
        <v>453</v>
      </c>
      <c r="C44" s="178" t="s">
        <v>440</v>
      </c>
      <c r="D44" s="179"/>
      <c r="E44" s="179"/>
    </row>
    <row r="45" spans="2:5" x14ac:dyDescent="0.2">
      <c r="B45" s="181"/>
      <c r="C45" s="158"/>
      <c r="D45" s="158"/>
      <c r="E45" s="158"/>
    </row>
    <row r="46" spans="2:5" x14ac:dyDescent="0.2">
      <c r="B46" s="181"/>
      <c r="C46" s="158"/>
      <c r="D46" s="158"/>
      <c r="E46" s="158"/>
    </row>
    <row r="47" spans="2:5" x14ac:dyDescent="0.2">
      <c r="B47" s="181"/>
      <c r="C47" s="158"/>
      <c r="D47" s="158"/>
      <c r="E47" s="158"/>
    </row>
    <row r="48" spans="2:5" x14ac:dyDescent="0.2">
      <c r="B48" s="181"/>
      <c r="C48" s="158"/>
      <c r="D48" s="158"/>
      <c r="E48" s="158"/>
    </row>
    <row r="49" spans="2:5" x14ac:dyDescent="0.2">
      <c r="B49" s="181"/>
      <c r="C49" s="158"/>
      <c r="D49" s="158"/>
      <c r="E49" s="158"/>
    </row>
    <row r="50" spans="2:5" x14ac:dyDescent="0.2">
      <c r="B50" s="181"/>
      <c r="C50" s="158"/>
      <c r="D50" s="158"/>
      <c r="E50" s="158"/>
    </row>
    <row r="51" spans="2:5" x14ac:dyDescent="0.2">
      <c r="B51" s="181"/>
      <c r="C51" s="158"/>
      <c r="D51" s="158"/>
      <c r="E51" s="158"/>
    </row>
    <row r="52" spans="2:5" x14ac:dyDescent="0.2">
      <c r="B52" s="180" t="s">
        <v>455</v>
      </c>
      <c r="C52" s="178" t="s">
        <v>454</v>
      </c>
      <c r="D52" s="179"/>
      <c r="E52" s="179"/>
    </row>
    <row r="53" spans="2:5" x14ac:dyDescent="0.2">
      <c r="B53" s="181"/>
      <c r="C53" s="62"/>
      <c r="D53" s="126" t="s">
        <v>448</v>
      </c>
      <c r="E53" s="126"/>
    </row>
    <row r="54" spans="2:5" x14ac:dyDescent="0.2">
      <c r="B54" s="181"/>
      <c r="C54" s="62"/>
      <c r="D54" s="126" t="s">
        <v>449</v>
      </c>
      <c r="E54" s="126"/>
    </row>
    <row r="55" spans="2:5" x14ac:dyDescent="0.2">
      <c r="B55" s="181"/>
      <c r="C55" s="62"/>
      <c r="D55" s="126" t="s">
        <v>450</v>
      </c>
      <c r="E55" s="126"/>
    </row>
    <row r="56" spans="2:5" x14ac:dyDescent="0.2">
      <c r="B56" s="180" t="s">
        <v>456</v>
      </c>
      <c r="C56" s="178" t="s">
        <v>457</v>
      </c>
      <c r="D56" s="179"/>
      <c r="E56" s="179"/>
    </row>
    <row r="57" spans="2:5" x14ac:dyDescent="0.2">
      <c r="B57" s="181"/>
      <c r="C57" s="62"/>
      <c r="D57" s="126" t="s">
        <v>448</v>
      </c>
      <c r="E57" s="126"/>
    </row>
    <row r="58" spans="2:5" x14ac:dyDescent="0.2">
      <c r="B58" s="181"/>
      <c r="C58" s="62"/>
      <c r="D58" s="126" t="s">
        <v>449</v>
      </c>
      <c r="E58" s="126"/>
    </row>
    <row r="59" spans="2:5" x14ac:dyDescent="0.2">
      <c r="B59" s="181"/>
      <c r="C59" s="62"/>
      <c r="D59" s="126" t="s">
        <v>450</v>
      </c>
      <c r="E59" s="126"/>
    </row>
    <row r="60" spans="2:5" x14ac:dyDescent="0.2">
      <c r="B60" s="180" t="s">
        <v>458</v>
      </c>
      <c r="C60" s="178" t="s">
        <v>440</v>
      </c>
      <c r="D60" s="179"/>
      <c r="E60" s="179"/>
    </row>
    <row r="61" spans="2:5" x14ac:dyDescent="0.2">
      <c r="B61" s="181"/>
      <c r="C61" s="158"/>
      <c r="D61" s="158"/>
      <c r="E61" s="158"/>
    </row>
    <row r="62" spans="2:5" x14ac:dyDescent="0.2">
      <c r="B62" s="181"/>
      <c r="C62" s="158"/>
      <c r="D62" s="158"/>
      <c r="E62" s="158"/>
    </row>
    <row r="63" spans="2:5" x14ac:dyDescent="0.2">
      <c r="B63" s="181"/>
      <c r="C63" s="158"/>
      <c r="D63" s="158"/>
      <c r="E63" s="158"/>
    </row>
    <row r="64" spans="2:5" x14ac:dyDescent="0.2">
      <c r="B64" s="181"/>
      <c r="C64" s="158"/>
      <c r="D64" s="158"/>
      <c r="E64" s="158"/>
    </row>
    <row r="65" spans="2:5" x14ac:dyDescent="0.2">
      <c r="B65" s="181"/>
      <c r="C65" s="158"/>
      <c r="D65" s="158"/>
      <c r="E65" s="158"/>
    </row>
    <row r="66" spans="2:5" x14ac:dyDescent="0.2">
      <c r="B66" s="181"/>
      <c r="C66" s="158"/>
      <c r="D66" s="158"/>
      <c r="E66" s="158"/>
    </row>
    <row r="67" spans="2:5" x14ac:dyDescent="0.2">
      <c r="B67" s="181"/>
      <c r="C67" s="158"/>
      <c r="D67" s="158"/>
      <c r="E67" s="158"/>
    </row>
  </sheetData>
  <mergeCells count="80">
    <mergeCell ref="D29:E29"/>
    <mergeCell ref="D30:E30"/>
    <mergeCell ref="C31:E31"/>
    <mergeCell ref="D32:E32"/>
    <mergeCell ref="D33:E33"/>
    <mergeCell ref="C24:E24"/>
    <mergeCell ref="C25:E25"/>
    <mergeCell ref="C26:E26"/>
    <mergeCell ref="C27:E27"/>
    <mergeCell ref="C28:E28"/>
    <mergeCell ref="B28:B30"/>
    <mergeCell ref="B31:B35"/>
    <mergeCell ref="B36:B39"/>
    <mergeCell ref="B14:B16"/>
    <mergeCell ref="B17:B19"/>
    <mergeCell ref="B20:B27"/>
    <mergeCell ref="B60:B67"/>
    <mergeCell ref="B40:B43"/>
    <mergeCell ref="B44:B51"/>
    <mergeCell ref="B52:B55"/>
    <mergeCell ref="B56:B59"/>
    <mergeCell ref="B11:B13"/>
    <mergeCell ref="B8:B10"/>
    <mergeCell ref="B7:D7"/>
    <mergeCell ref="B6:E6"/>
    <mergeCell ref="C8:E8"/>
    <mergeCell ref="D9:E9"/>
    <mergeCell ref="D10:E10"/>
    <mergeCell ref="C11:E11"/>
    <mergeCell ref="D12:E12"/>
    <mergeCell ref="D13:E13"/>
    <mergeCell ref="B1:E1"/>
    <mergeCell ref="B2:E2"/>
    <mergeCell ref="B3:E3"/>
    <mergeCell ref="B4:E4"/>
    <mergeCell ref="B5:E5"/>
    <mergeCell ref="C14:E14"/>
    <mergeCell ref="D15:E15"/>
    <mergeCell ref="D16:E16"/>
    <mergeCell ref="C17:E17"/>
    <mergeCell ref="D18:E18"/>
    <mergeCell ref="D19:E19"/>
    <mergeCell ref="C20:E20"/>
    <mergeCell ref="C21:E21"/>
    <mergeCell ref="C22:E22"/>
    <mergeCell ref="C23:E23"/>
    <mergeCell ref="D34:E34"/>
    <mergeCell ref="D35:E35"/>
    <mergeCell ref="C36:E36"/>
    <mergeCell ref="D37:E37"/>
    <mergeCell ref="D38:E38"/>
    <mergeCell ref="D39:E39"/>
    <mergeCell ref="C40:E40"/>
    <mergeCell ref="D41:E41"/>
    <mergeCell ref="D42:E42"/>
    <mergeCell ref="D43:E43"/>
    <mergeCell ref="C44:E44"/>
    <mergeCell ref="C45:E45"/>
    <mergeCell ref="C46:E46"/>
    <mergeCell ref="C47:E47"/>
    <mergeCell ref="C48:E48"/>
    <mergeCell ref="C49:E49"/>
    <mergeCell ref="C50:E50"/>
    <mergeCell ref="C51:E51"/>
    <mergeCell ref="C52:E52"/>
    <mergeCell ref="D53:E53"/>
    <mergeCell ref="D54:E54"/>
    <mergeCell ref="D55:E55"/>
    <mergeCell ref="C56:E56"/>
    <mergeCell ref="D57:E57"/>
    <mergeCell ref="D58:E58"/>
    <mergeCell ref="C64:E64"/>
    <mergeCell ref="C65:E65"/>
    <mergeCell ref="C66:E66"/>
    <mergeCell ref="C67:E67"/>
    <mergeCell ref="D59:E59"/>
    <mergeCell ref="C60:E60"/>
    <mergeCell ref="C61:E61"/>
    <mergeCell ref="C62:E62"/>
    <mergeCell ref="C63:E6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13.83203125" style="1" customWidth="1"/>
    <col min="5" max="5" width="34" bestFit="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550</v>
      </c>
      <c r="C4" s="188"/>
      <c r="D4" s="188"/>
      <c r="E4" s="189"/>
    </row>
    <row r="5" spans="2:5" ht="15.75" x14ac:dyDescent="0.2">
      <c r="B5" s="190" t="s">
        <v>551</v>
      </c>
      <c r="C5" s="191"/>
      <c r="D5" s="191"/>
      <c r="E5" s="192"/>
    </row>
    <row r="6" spans="2:5" ht="15.75" x14ac:dyDescent="0.2">
      <c r="B6" s="198" t="s">
        <v>646</v>
      </c>
      <c r="C6" s="199"/>
      <c r="D6" s="199"/>
      <c r="E6" s="64"/>
    </row>
    <row r="7" spans="2:5" ht="15.75" x14ac:dyDescent="0.2">
      <c r="B7" s="185" t="s">
        <v>645</v>
      </c>
      <c r="C7" s="186"/>
      <c r="D7" s="186"/>
      <c r="E7" s="64"/>
    </row>
    <row r="8" spans="2:5" x14ac:dyDescent="0.2">
      <c r="B8" s="182">
        <v>1</v>
      </c>
      <c r="C8" s="183" t="s">
        <v>562</v>
      </c>
      <c r="D8" s="184"/>
      <c r="E8" s="184"/>
    </row>
    <row r="9" spans="2:5" x14ac:dyDescent="0.2">
      <c r="B9" s="181"/>
      <c r="C9" s="62"/>
      <c r="D9" s="126" t="s">
        <v>552</v>
      </c>
      <c r="E9" s="126"/>
    </row>
    <row r="10" spans="2:5" x14ac:dyDescent="0.2">
      <c r="B10" s="181"/>
      <c r="C10" s="62"/>
      <c r="D10" s="126" t="s">
        <v>553</v>
      </c>
      <c r="E10" s="126"/>
    </row>
    <row r="11" spans="2:5" x14ac:dyDescent="0.2">
      <c r="B11" s="180">
        <v>2</v>
      </c>
      <c r="C11" s="178" t="s">
        <v>561</v>
      </c>
      <c r="D11" s="179"/>
      <c r="E11" s="179"/>
    </row>
    <row r="12" spans="2:5" x14ac:dyDescent="0.2">
      <c r="B12" s="181"/>
      <c r="C12" s="62"/>
      <c r="D12" s="126" t="s">
        <v>554</v>
      </c>
      <c r="E12" s="126"/>
    </row>
    <row r="13" spans="2:5" x14ac:dyDescent="0.2">
      <c r="B13" s="181"/>
      <c r="C13" s="62"/>
      <c r="D13" s="126" t="s">
        <v>555</v>
      </c>
      <c r="E13" s="126"/>
    </row>
    <row r="14" spans="2:5" x14ac:dyDescent="0.2">
      <c r="B14" s="181"/>
      <c r="C14" s="62"/>
      <c r="D14" s="126" t="s">
        <v>556</v>
      </c>
      <c r="E14" s="126"/>
    </row>
    <row r="15" spans="2:5" x14ac:dyDescent="0.2">
      <c r="B15" s="181"/>
      <c r="C15" s="62"/>
      <c r="D15" s="126" t="s">
        <v>557</v>
      </c>
      <c r="E15" s="126"/>
    </row>
    <row r="16" spans="2:5" x14ac:dyDescent="0.2">
      <c r="B16" s="180">
        <v>3</v>
      </c>
      <c r="C16" s="178" t="s">
        <v>558</v>
      </c>
      <c r="D16" s="179"/>
      <c r="E16" s="179"/>
    </row>
    <row r="17" spans="2:5" x14ac:dyDescent="0.2">
      <c r="B17" s="181"/>
      <c r="C17" s="158"/>
      <c r="D17" s="158"/>
      <c r="E17" s="158"/>
    </row>
  </sheetData>
  <mergeCells count="20">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 ref="B1:E1"/>
    <mergeCell ref="B2:E2"/>
    <mergeCell ref="B3:E3"/>
    <mergeCell ref="B4:E4"/>
    <mergeCell ref="B5:E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459</v>
      </c>
      <c r="C4" s="188"/>
      <c r="D4" s="188"/>
      <c r="E4" s="189"/>
    </row>
    <row r="5" spans="2:5" ht="15.75" x14ac:dyDescent="0.2">
      <c r="B5" s="190" t="s">
        <v>460</v>
      </c>
      <c r="C5" s="191"/>
      <c r="D5" s="191"/>
      <c r="E5" s="192"/>
    </row>
    <row r="6" spans="2:5" ht="15.75" x14ac:dyDescent="0.2">
      <c r="B6" s="190" t="s">
        <v>647</v>
      </c>
      <c r="C6" s="191"/>
      <c r="D6" s="191"/>
      <c r="E6" s="192"/>
    </row>
    <row r="7" spans="2:5" ht="15.75" x14ac:dyDescent="0.2">
      <c r="B7" s="185" t="s">
        <v>645</v>
      </c>
      <c r="C7" s="186"/>
      <c r="D7" s="186"/>
      <c r="E7" s="64"/>
    </row>
    <row r="8" spans="2:5" x14ac:dyDescent="0.2">
      <c r="B8" s="182">
        <v>1</v>
      </c>
      <c r="C8" s="183" t="s">
        <v>462</v>
      </c>
      <c r="D8" s="184"/>
      <c r="E8" s="184"/>
    </row>
    <row r="9" spans="2:5" x14ac:dyDescent="0.2">
      <c r="B9" s="181"/>
      <c r="C9" s="62"/>
      <c r="D9" s="126" t="s">
        <v>25</v>
      </c>
      <c r="E9" s="126"/>
    </row>
    <row r="10" spans="2:5" x14ac:dyDescent="0.2">
      <c r="B10" s="181"/>
      <c r="C10" s="62"/>
      <c r="D10" s="126" t="s">
        <v>26</v>
      </c>
      <c r="E10" s="126"/>
    </row>
    <row r="11" spans="2:5" x14ac:dyDescent="0.2">
      <c r="B11" s="180">
        <v>2</v>
      </c>
      <c r="C11" s="178" t="s">
        <v>463</v>
      </c>
      <c r="D11" s="179"/>
      <c r="E11" s="179"/>
    </row>
    <row r="12" spans="2:5" x14ac:dyDescent="0.2">
      <c r="B12" s="181"/>
      <c r="C12" s="158"/>
      <c r="D12" s="158"/>
      <c r="E12" s="158"/>
    </row>
    <row r="13" spans="2:5" ht="11.25" customHeight="1" x14ac:dyDescent="0.2">
      <c r="B13" s="180">
        <v>3</v>
      </c>
      <c r="C13" s="178" t="s">
        <v>464</v>
      </c>
      <c r="D13" s="179"/>
      <c r="E13" s="179"/>
    </row>
    <row r="14" spans="2:5" x14ac:dyDescent="0.2">
      <c r="B14" s="181"/>
      <c r="C14" s="158"/>
      <c r="D14" s="158"/>
      <c r="E14" s="158"/>
    </row>
    <row r="15" spans="2:5" ht="27" customHeight="1" x14ac:dyDescent="0.2">
      <c r="B15" s="180">
        <v>4</v>
      </c>
      <c r="C15" s="178" t="s">
        <v>465</v>
      </c>
      <c r="D15" s="179"/>
      <c r="E15" s="179"/>
    </row>
    <row r="16" spans="2:5" x14ac:dyDescent="0.2">
      <c r="B16" s="181"/>
      <c r="C16" s="158"/>
      <c r="D16" s="158"/>
      <c r="E16" s="158"/>
    </row>
    <row r="17" spans="2:5" x14ac:dyDescent="0.2">
      <c r="B17" s="180">
        <v>5</v>
      </c>
      <c r="C17" s="178" t="s">
        <v>466</v>
      </c>
      <c r="D17" s="179"/>
      <c r="E17" s="179"/>
    </row>
    <row r="18" spans="2:5" x14ac:dyDescent="0.2">
      <c r="B18" s="181"/>
      <c r="C18" s="158"/>
      <c r="D18" s="158"/>
      <c r="E18" s="158"/>
    </row>
    <row r="19" spans="2:5" x14ac:dyDescent="0.2">
      <c r="B19" s="180">
        <v>6</v>
      </c>
      <c r="C19" s="200" t="s">
        <v>467</v>
      </c>
      <c r="D19" s="201"/>
      <c r="E19" s="201"/>
    </row>
    <row r="20" spans="2:5" x14ac:dyDescent="0.2">
      <c r="B20" s="181"/>
      <c r="C20" s="62"/>
      <c r="D20" s="126" t="s">
        <v>468</v>
      </c>
      <c r="E20" s="126"/>
    </row>
    <row r="21" spans="2:5" x14ac:dyDescent="0.2">
      <c r="B21" s="181"/>
      <c r="C21" s="62"/>
      <c r="D21" s="126" t="s">
        <v>469</v>
      </c>
      <c r="E21" s="126"/>
    </row>
    <row r="22" spans="2:5" x14ac:dyDescent="0.2">
      <c r="B22" s="181"/>
      <c r="C22" s="62"/>
      <c r="D22" s="126" t="s">
        <v>470</v>
      </c>
      <c r="E22" s="126"/>
    </row>
    <row r="23" spans="2:5" x14ac:dyDescent="0.2">
      <c r="B23" s="180">
        <v>7</v>
      </c>
      <c r="C23" s="178" t="s">
        <v>471</v>
      </c>
      <c r="D23" s="179"/>
      <c r="E23" s="179"/>
    </row>
    <row r="24" spans="2:5" x14ac:dyDescent="0.2">
      <c r="B24" s="181"/>
      <c r="C24" s="62"/>
      <c r="D24" s="126" t="s">
        <v>25</v>
      </c>
      <c r="E24" s="126"/>
    </row>
    <row r="25" spans="2:5" x14ac:dyDescent="0.2">
      <c r="B25" s="181"/>
      <c r="C25" s="62"/>
      <c r="D25" s="126" t="s">
        <v>26</v>
      </c>
      <c r="E25" s="126"/>
    </row>
    <row r="26" spans="2:5" x14ac:dyDescent="0.2">
      <c r="B26" s="180">
        <v>8</v>
      </c>
      <c r="C26" s="178" t="s">
        <v>472</v>
      </c>
      <c r="D26" s="179"/>
      <c r="E26" s="179"/>
    </row>
    <row r="27" spans="2:5" x14ac:dyDescent="0.2">
      <c r="B27" s="181"/>
      <c r="C27" s="158"/>
      <c r="D27" s="158"/>
      <c r="E27" s="158"/>
    </row>
    <row r="28" spans="2:5" x14ac:dyDescent="0.2">
      <c r="B28" s="180">
        <v>9</v>
      </c>
      <c r="C28" s="178" t="s">
        <v>473</v>
      </c>
      <c r="D28" s="179"/>
      <c r="E28" s="179"/>
    </row>
    <row r="29" spans="2:5" x14ac:dyDescent="0.2">
      <c r="B29" s="181"/>
      <c r="C29" s="158"/>
      <c r="D29" s="158"/>
      <c r="E29" s="158"/>
    </row>
  </sheetData>
  <mergeCells count="38">
    <mergeCell ref="B7:D7"/>
    <mergeCell ref="B1:E1"/>
    <mergeCell ref="B2:E2"/>
    <mergeCell ref="B3:E3"/>
    <mergeCell ref="B4:E4"/>
    <mergeCell ref="B5:E5"/>
    <mergeCell ref="B6:E6"/>
    <mergeCell ref="B8:B10"/>
    <mergeCell ref="B28:B29"/>
    <mergeCell ref="B23:B25"/>
    <mergeCell ref="B26:B27"/>
    <mergeCell ref="B11:B12"/>
    <mergeCell ref="B19:B22"/>
    <mergeCell ref="B13:B14"/>
    <mergeCell ref="B15:B16"/>
    <mergeCell ref="B17:B18"/>
    <mergeCell ref="C18:E18"/>
    <mergeCell ref="C19:E19"/>
    <mergeCell ref="D20:E20"/>
    <mergeCell ref="C8:E8"/>
    <mergeCell ref="D9:E9"/>
    <mergeCell ref="D10:E10"/>
    <mergeCell ref="C11:E11"/>
    <mergeCell ref="C12:E12"/>
    <mergeCell ref="C13:E13"/>
    <mergeCell ref="C14:E14"/>
    <mergeCell ref="C15:E15"/>
    <mergeCell ref="C16:E16"/>
    <mergeCell ref="C17:E17"/>
    <mergeCell ref="C26:E26"/>
    <mergeCell ref="C27:E27"/>
    <mergeCell ref="C28:E28"/>
    <mergeCell ref="C29:E29"/>
    <mergeCell ref="D21:E21"/>
    <mergeCell ref="D22:E22"/>
    <mergeCell ref="C23:E23"/>
    <mergeCell ref="D24:E24"/>
    <mergeCell ref="D25:E25"/>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x14ac:dyDescent="0.2"/>
  <cols>
    <col min="2" max="2" width="3.1640625" style="7" bestFit="1" customWidth="1"/>
    <col min="3" max="3" width="5.1640625" style="1" bestFit="1" customWidth="1"/>
    <col min="4" max="4" width="81.33203125" style="1" customWidth="1"/>
    <col min="5" max="5" width="14.33203125" bestFit="1" customWidth="1"/>
  </cols>
  <sheetData>
    <row r="1" spans="2:5" ht="18" x14ac:dyDescent="0.2">
      <c r="B1" s="202" t="s">
        <v>228</v>
      </c>
      <c r="C1" s="203"/>
      <c r="D1" s="203"/>
      <c r="E1" s="204"/>
    </row>
    <row r="2" spans="2:5" ht="15.75" x14ac:dyDescent="0.2">
      <c r="B2" s="190" t="s">
        <v>637</v>
      </c>
      <c r="C2" s="191"/>
      <c r="D2" s="191"/>
      <c r="E2" s="192"/>
    </row>
    <row r="3" spans="2:5" ht="12.75" x14ac:dyDescent="0.2">
      <c r="B3" s="205" t="s">
        <v>229</v>
      </c>
      <c r="C3" s="206"/>
      <c r="D3" s="206"/>
      <c r="E3" s="207"/>
    </row>
    <row r="4" spans="2:5" ht="26.25" x14ac:dyDescent="0.2">
      <c r="B4" s="187" t="s">
        <v>515</v>
      </c>
      <c r="C4" s="188"/>
      <c r="D4" s="188"/>
      <c r="E4" s="189"/>
    </row>
    <row r="5" spans="2:5" ht="15.75" x14ac:dyDescent="0.2">
      <c r="B5" s="190" t="s">
        <v>516</v>
      </c>
      <c r="C5" s="191"/>
      <c r="D5" s="191"/>
      <c r="E5" s="192"/>
    </row>
    <row r="6" spans="2:5" ht="15.75" x14ac:dyDescent="0.2">
      <c r="B6" s="198" t="s">
        <v>648</v>
      </c>
      <c r="C6" s="199"/>
      <c r="D6" s="199"/>
      <c r="E6" s="64"/>
    </row>
    <row r="7" spans="2:5" ht="15.75" x14ac:dyDescent="0.2">
      <c r="B7" s="185" t="s">
        <v>645</v>
      </c>
      <c r="C7" s="186"/>
      <c r="D7" s="186"/>
      <c r="E7" s="64"/>
    </row>
    <row r="8" spans="2:5" x14ac:dyDescent="0.2">
      <c r="B8" s="182">
        <v>1</v>
      </c>
      <c r="C8" s="183" t="s">
        <v>517</v>
      </c>
      <c r="D8" s="184"/>
      <c r="E8" s="184"/>
    </row>
    <row r="9" spans="2:5" x14ac:dyDescent="0.2">
      <c r="B9" s="181"/>
      <c r="C9" s="158"/>
      <c r="D9" s="158"/>
      <c r="E9" s="158"/>
    </row>
    <row r="10" spans="2:5" x14ac:dyDescent="0.2">
      <c r="B10" s="180">
        <v>2</v>
      </c>
      <c r="C10" s="178" t="s">
        <v>518</v>
      </c>
      <c r="D10" s="179"/>
      <c r="E10" s="179"/>
    </row>
    <row r="11" spans="2:5" x14ac:dyDescent="0.2">
      <c r="B11" s="181"/>
      <c r="C11" s="158"/>
      <c r="D11" s="158"/>
      <c r="E11" s="158"/>
    </row>
    <row r="12" spans="2:5" ht="11.25" customHeight="1" x14ac:dyDescent="0.2">
      <c r="B12" s="180">
        <v>3</v>
      </c>
      <c r="C12" s="178" t="s">
        <v>519</v>
      </c>
      <c r="D12" s="179"/>
      <c r="E12" s="179"/>
    </row>
    <row r="13" spans="2:5" x14ac:dyDescent="0.2">
      <c r="B13" s="181"/>
      <c r="C13" s="158"/>
      <c r="D13" s="158"/>
      <c r="E13" s="158"/>
    </row>
    <row r="14" spans="2:5" x14ac:dyDescent="0.2">
      <c r="B14" s="180">
        <v>4</v>
      </c>
      <c r="C14" s="178" t="s">
        <v>520</v>
      </c>
      <c r="D14" s="179"/>
      <c r="E14" s="179"/>
    </row>
    <row r="15" spans="2:5" x14ac:dyDescent="0.2">
      <c r="B15" s="181"/>
      <c r="C15" s="158"/>
      <c r="D15" s="158"/>
      <c r="E15" s="158"/>
    </row>
    <row r="16" spans="2:5" x14ac:dyDescent="0.2">
      <c r="B16" s="180">
        <v>5</v>
      </c>
      <c r="C16" s="178" t="s">
        <v>521</v>
      </c>
      <c r="D16" s="179"/>
      <c r="E16" s="179"/>
    </row>
    <row r="17" spans="2:5" x14ac:dyDescent="0.2">
      <c r="B17" s="181"/>
      <c r="C17" s="158"/>
      <c r="D17" s="158"/>
      <c r="E17" s="158"/>
    </row>
  </sheetData>
  <mergeCells count="22">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 ref="C15:E15"/>
    <mergeCell ref="B7:D7"/>
    <mergeCell ref="C11:E11"/>
    <mergeCell ref="C12:E12"/>
    <mergeCell ref="C13:E13"/>
    <mergeCell ref="C14:E1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x14ac:dyDescent="0.2"/>
  <cols>
    <col min="2" max="2" width="2.1640625" style="7" bestFit="1" customWidth="1"/>
    <col min="3" max="3" width="5.1640625" style="1" bestFit="1" customWidth="1"/>
    <col min="4" max="4" width="129.33203125" style="1" customWidth="1"/>
  </cols>
  <sheetData>
    <row r="1" spans="2:5" ht="26.25" x14ac:dyDescent="0.2">
      <c r="B1" s="102" t="s">
        <v>228</v>
      </c>
      <c r="C1" s="103"/>
      <c r="D1" s="103"/>
      <c r="E1" s="104"/>
    </row>
    <row r="2" spans="2:5" ht="20.25" x14ac:dyDescent="0.2">
      <c r="B2" s="105" t="s">
        <v>637</v>
      </c>
      <c r="C2" s="106"/>
      <c r="D2" s="106"/>
      <c r="E2" s="107"/>
    </row>
    <row r="3" spans="2:5" ht="18" x14ac:dyDescent="0.2">
      <c r="B3" s="108" t="s">
        <v>229</v>
      </c>
      <c r="C3" s="109"/>
      <c r="D3" s="109"/>
      <c r="E3" s="110"/>
    </row>
    <row r="4" spans="2:5" ht="26.25" x14ac:dyDescent="0.2">
      <c r="B4" s="187" t="s">
        <v>522</v>
      </c>
      <c r="C4" s="188"/>
      <c r="D4" s="188"/>
      <c r="E4" s="189"/>
    </row>
    <row r="5" spans="2:5" ht="15.75" x14ac:dyDescent="0.2">
      <c r="B5" s="190" t="s">
        <v>523</v>
      </c>
      <c r="C5" s="191"/>
      <c r="D5" s="191"/>
      <c r="E5" s="192"/>
    </row>
    <row r="6" spans="2:5" ht="15.75" x14ac:dyDescent="0.2">
      <c r="B6" s="190" t="s">
        <v>179</v>
      </c>
      <c r="C6" s="191"/>
      <c r="D6" s="191"/>
      <c r="E6" s="192"/>
    </row>
    <row r="7" spans="2:5" ht="15.75" x14ac:dyDescent="0.2">
      <c r="B7" s="185" t="s">
        <v>645</v>
      </c>
      <c r="C7" s="186"/>
      <c r="D7" s="186"/>
      <c r="E7" s="64"/>
    </row>
    <row r="8" spans="2:5" x14ac:dyDescent="0.2">
      <c r="B8" s="182">
        <v>1</v>
      </c>
      <c r="C8" s="183" t="s">
        <v>524</v>
      </c>
      <c r="D8" s="184"/>
      <c r="E8" s="184"/>
    </row>
    <row r="9" spans="2:5" x14ac:dyDescent="0.2">
      <c r="B9" s="181"/>
      <c r="C9" s="62"/>
      <c r="D9" s="126" t="s">
        <v>525</v>
      </c>
      <c r="E9" s="126"/>
    </row>
    <row r="10" spans="2:5" x14ac:dyDescent="0.2">
      <c r="B10" s="181"/>
      <c r="C10" s="62"/>
      <c r="D10" s="126" t="s">
        <v>526</v>
      </c>
      <c r="E10" s="126"/>
    </row>
    <row r="11" spans="2:5" x14ac:dyDescent="0.2">
      <c r="B11" s="181"/>
      <c r="C11" s="62"/>
      <c r="D11" s="126" t="s">
        <v>527</v>
      </c>
      <c r="E11" s="126"/>
    </row>
    <row r="12" spans="2:5" x14ac:dyDescent="0.2">
      <c r="B12" s="181"/>
      <c r="C12" s="62"/>
      <c r="D12" s="126" t="s">
        <v>26</v>
      </c>
      <c r="E12" s="126"/>
    </row>
    <row r="13" spans="2:5" x14ac:dyDescent="0.2">
      <c r="B13" s="180">
        <v>2</v>
      </c>
      <c r="C13" s="178" t="s">
        <v>528</v>
      </c>
      <c r="D13" s="179"/>
      <c r="E13" s="179"/>
    </row>
    <row r="14" spans="2:5" x14ac:dyDescent="0.2">
      <c r="B14" s="181"/>
      <c r="C14" s="62"/>
      <c r="D14" s="126" t="s">
        <v>529</v>
      </c>
      <c r="E14" s="126"/>
    </row>
    <row r="15" spans="2:5" x14ac:dyDescent="0.2">
      <c r="B15" s="181"/>
      <c r="C15" s="62"/>
      <c r="D15" s="126" t="s">
        <v>530</v>
      </c>
      <c r="E15" s="126"/>
    </row>
    <row r="16" spans="2:5" x14ac:dyDescent="0.2">
      <c r="B16" s="181"/>
      <c r="C16" s="62"/>
      <c r="D16" s="126" t="s">
        <v>531</v>
      </c>
      <c r="E16" s="126"/>
    </row>
    <row r="17" spans="2:5" x14ac:dyDescent="0.2">
      <c r="B17" s="181"/>
      <c r="C17" s="62"/>
      <c r="D17" s="126" t="s">
        <v>532</v>
      </c>
      <c r="E17" s="126"/>
    </row>
    <row r="18" spans="2:5" x14ac:dyDescent="0.2">
      <c r="B18" s="181"/>
      <c r="C18" s="62"/>
      <c r="D18" s="126" t="s">
        <v>533</v>
      </c>
      <c r="E18" s="126"/>
    </row>
    <row r="19" spans="2:5" x14ac:dyDescent="0.2">
      <c r="B19" s="180">
        <v>3</v>
      </c>
      <c r="C19" s="178" t="s">
        <v>534</v>
      </c>
      <c r="D19" s="179"/>
      <c r="E19" s="179"/>
    </row>
    <row r="20" spans="2:5" x14ac:dyDescent="0.2">
      <c r="B20" s="181"/>
      <c r="C20" s="62"/>
      <c r="D20" s="126" t="s">
        <v>535</v>
      </c>
      <c r="E20" s="126"/>
    </row>
    <row r="21" spans="2:5" x14ac:dyDescent="0.2">
      <c r="B21" s="181"/>
      <c r="C21" s="62"/>
      <c r="D21" s="126" t="s">
        <v>26</v>
      </c>
      <c r="E21" s="126"/>
    </row>
    <row r="22" spans="2:5" x14ac:dyDescent="0.2">
      <c r="B22" s="180">
        <v>4</v>
      </c>
      <c r="C22" s="178" t="s">
        <v>536</v>
      </c>
      <c r="D22" s="179"/>
      <c r="E22" s="179"/>
    </row>
    <row r="23" spans="2:5" x14ac:dyDescent="0.2">
      <c r="B23" s="181"/>
      <c r="C23" s="62"/>
      <c r="D23" s="126" t="s">
        <v>537</v>
      </c>
      <c r="E23" s="126"/>
    </row>
    <row r="24" spans="2:5" x14ac:dyDescent="0.2">
      <c r="B24" s="181"/>
      <c r="C24" s="62"/>
      <c r="D24" s="126" t="s">
        <v>538</v>
      </c>
      <c r="E24" s="126"/>
    </row>
  </sheetData>
  <mergeCells count="28">
    <mergeCell ref="D18:E18"/>
    <mergeCell ref="B1:E1"/>
    <mergeCell ref="B2:E2"/>
    <mergeCell ref="B3:E3"/>
    <mergeCell ref="D12:E12"/>
    <mergeCell ref="C13:E1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24:E24"/>
    <mergeCell ref="C19:E19"/>
    <mergeCell ref="D20:E20"/>
    <mergeCell ref="D21:E21"/>
    <mergeCell ref="C22:E22"/>
    <mergeCell ref="D23:E2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Vicky</cp:lastModifiedBy>
  <cp:lastPrinted>2011-01-27T17:22:47Z</cp:lastPrinted>
  <dcterms:created xsi:type="dcterms:W3CDTF">2011-01-08T16:31:02Z</dcterms:created>
  <dcterms:modified xsi:type="dcterms:W3CDTF">2012-01-17T00:37:51Z</dcterms:modified>
</cp:coreProperties>
</file>